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9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</externalReferences>
  <definedNames>
    <definedName name="_xlnm.Print_Area" localSheetId="12">'з початку року'!$A$1:$Q$45</definedName>
  </definedNames>
  <calcPr fullCalcOnLoad="1"/>
</workbook>
</file>

<file path=xl/sharedStrings.xml><?xml version="1.0" encoding="utf-8"?>
<sst xmlns="http://schemas.openxmlformats.org/spreadsheetml/2006/main" count="435" uniqueCount="126">
  <si>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</si>
  <si>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</si>
  <si>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</si>
  <si>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</si>
  <si>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</si>
  <si>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</si>
  <si>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</si>
  <si>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</si>
  <si>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</si>
  <si>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</si>
  <si>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</si>
  <si>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</si>
  <si>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</si>
  <si>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</si>
  <si>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</si>
  <si>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</si>
  <si>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</si>
  <si>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</si>
  <si>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</si>
  <si>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</si>
  <si>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</si>
  <si>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</si>
  <si>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</si>
  <si>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</si>
  <si>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</si>
  <si>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</si>
  <si>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</si>
  <si>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</si>
  <si>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</si>
  <si>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</si>
  <si>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</si>
  <si>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</si>
  <si>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</si>
  <si>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</si>
  <si>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</si>
  <si>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</si>
  <si>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</si>
  <si>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</si>
  <si>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</si>
  <si>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</si>
  <si>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</si>
  <si>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</si>
  <si>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</si>
  <si>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</si>
  <si>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</si>
  <si>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</si>
  <si>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</si>
  <si>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</si>
  <si>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</si>
  <si>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</si>
  <si>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</si>
  <si>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</si>
  <si>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</si>
  <si>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</si>
  <si>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</si>
  <si>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</si>
  <si>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</si>
  <si>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</si>
  <si>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</si>
  <si>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</si>
  <si>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</si>
  <si>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</si>
  <si>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</si>
  <si>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</si>
  <si>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</si>
  <si>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</si>
  <si>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</si>
  <si>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</si>
  <si>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</si>
  <si>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</si>
  <si>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</si>
  <si>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</si>
  <si>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</si>
  <si>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</si>
  <si>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</si>
  <si>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</si>
  <si>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</si>
  <si>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</si>
  <si>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</si>
  <si>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</si>
  <si>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</si>
  <si>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</si>
  <si>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</si>
  <si>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</si>
  <si>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</si>
  <si>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</si>
  <si>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</si>
  <si>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</si>
  <si>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</si>
  <si>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</si>
  <si>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</si>
  <si>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</si>
  <si>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</si>
  <si>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</si>
  <si>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</si>
  <si>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</si>
  <si>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</si>
  <si>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</si>
  <si>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</si>
  <si>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</si>
  <si>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</si>
  <si>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</si>
  <si>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</si>
  <si>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</si>
  <si>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</si>
  <si>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</si>
  <si>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</si>
  <si>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</si>
  <si>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</si>
  <si>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</si>
  <si>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станом на 01.11.2014 р.</t>
  </si>
  <si>
    <r>
      <t xml:space="preserve">станом на 01.11.2014р.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</si>
  <si>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2014 року</t>
  </si>
  <si>
    <t>Фактичні надходження (листопад)</t>
  </si>
  <si>
    <t xml:space="preserve">Динаміка надходжень до бюджету розвитку за листопад 2014 р. </t>
  </si>
  <si>
    <t>станом на 01.12.2014 р.</t>
  </si>
  <si>
    <r>
      <t xml:space="preserve">станом на 01.12.2014р.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</si>
  <si>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2014 року</t>
  </si>
  <si>
    <t>Фактичні надходження (грудень)</t>
  </si>
  <si>
    <t xml:space="preserve">Динаміка надходжень до бюджету розвитку за грудень 2014 р. </t>
  </si>
  <si>
    <t>план на   2014р.</t>
  </si>
  <si>
    <t>станом на 09.12.2014 р.</t>
  </si>
  <si>
    <r>
      <t xml:space="preserve">станом на 09.12.2014р.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</si>
  <si>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09.12.2014р.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</si>
  <si>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09.12.2014</t>
    </r>
    <r>
      <rPr>
        <sz val="10"/>
        <rFont val="Times New Roman"/>
        <family val="1"/>
      </rPr>
      <t xml:space="preserve"> (тис.грн.)</t>
    </r>
  </si>
  <si>
    <t>Зміни до розпису станом на 09.12.2014р.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</si>
</sst>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185" fontId="7" fillId="0" borderId="10" xfId="0" applyNumberFormat="1" applyFont="1" applyFill="1" applyBorder="1" applyAlignment="1">
      <alignment/>
    </xf>
    <xf numFmtId="185" fontId="7" fillId="22" borderId="10" xfId="0" applyNumberFormat="1" applyFont="1" applyFill="1" applyBorder="1" applyAlignment="1">
      <alignment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9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0802939"/>
        <c:axId val="8790996"/>
      </c:lineChart>
      <c:catAx>
        <c:axId val="308029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90996"/>
        <c:crosses val="autoZero"/>
        <c:auto val="0"/>
        <c:lblOffset val="100"/>
        <c:tickLblSkip val="1"/>
        <c:noMultiLvlLbl val="0"/>
      </c:catAx>
      <c:valAx>
        <c:axId val="8790996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802939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40540869"/>
        <c:axId val="29323502"/>
      </c:lineChart>
      <c:catAx>
        <c:axId val="405408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323502"/>
        <c:crosses val="autoZero"/>
        <c:auto val="0"/>
        <c:lblOffset val="100"/>
        <c:tickLblSkip val="1"/>
        <c:noMultiLvlLbl val="0"/>
      </c:catAx>
      <c:valAx>
        <c:axId val="29323502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54086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листопад!$J$4:$J$23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листопад!$M$4:$M$23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листопад!$K$4:$K$23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2584927"/>
        <c:axId val="26393432"/>
      </c:lineChart>
      <c:catAx>
        <c:axId val="6258492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393432"/>
        <c:crosses val="autoZero"/>
        <c:auto val="0"/>
        <c:lblOffset val="100"/>
        <c:tickLblSkip val="1"/>
        <c:noMultiLvlLbl val="0"/>
      </c:catAx>
      <c:valAx>
        <c:axId val="26393432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58492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грудень!$J$4:$J$9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грудень!$K$4:$K$26</c:f>
              <c:numCache/>
            </c:numRef>
          </c:val>
          <c:smooth val="1"/>
        </c:ser>
        <c:marker val="1"/>
        <c:axId val="36214297"/>
        <c:axId val="57493218"/>
      </c:lineChart>
      <c:catAx>
        <c:axId val="362142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93218"/>
        <c:crosses val="autoZero"/>
        <c:auto val="0"/>
        <c:lblOffset val="100"/>
        <c:tickLblSkip val="1"/>
        <c:noMultiLvlLbl val="0"/>
      </c:catAx>
      <c:valAx>
        <c:axId val="57493218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21429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09.12.2014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січень-грудень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47676915"/>
        <c:axId val="26439052"/>
      </c:bar3DChart>
      <c:catAx>
        <c:axId val="47676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6439052"/>
        <c:crosses val="autoZero"/>
        <c:auto val="1"/>
        <c:lblOffset val="100"/>
        <c:tickLblSkip val="1"/>
        <c:noMultiLvlLbl val="0"/>
      </c:catAx>
      <c:valAx>
        <c:axId val="26439052"/>
        <c:scaling>
          <c:orientation val="minMax"/>
          <c:max val="39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676915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6624877"/>
        <c:axId val="61188438"/>
      </c:barChart>
      <c:catAx>
        <c:axId val="3662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188438"/>
        <c:crosses val="autoZero"/>
        <c:auto val="1"/>
        <c:lblOffset val="100"/>
        <c:tickLblSkip val="1"/>
        <c:noMultiLvlLbl val="0"/>
      </c:catAx>
      <c:valAx>
        <c:axId val="611884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24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13825031"/>
        <c:axId val="57316416"/>
      </c:barChart>
      <c:catAx>
        <c:axId val="1382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316416"/>
        <c:crosses val="autoZero"/>
        <c:auto val="1"/>
        <c:lblOffset val="100"/>
        <c:tickLblSkip val="1"/>
        <c:noMultiLvlLbl val="0"/>
      </c:catAx>
      <c:valAx>
        <c:axId val="57316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25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46085697"/>
        <c:axId val="12118090"/>
      </c:barChart>
      <c:catAx>
        <c:axId val="4608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18090"/>
        <c:crosses val="autoZero"/>
        <c:auto val="1"/>
        <c:lblOffset val="100"/>
        <c:tickLblSkip val="1"/>
        <c:noMultiLvlLbl val="0"/>
      </c:catAx>
      <c:valAx>
        <c:axId val="12118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85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2010101"/>
        <c:axId val="40982046"/>
      </c:lineChart>
      <c:catAx>
        <c:axId val="120101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82046"/>
        <c:crosses val="autoZero"/>
        <c:auto val="0"/>
        <c:lblOffset val="100"/>
        <c:tickLblSkip val="1"/>
        <c:noMultiLvlLbl val="0"/>
      </c:catAx>
      <c:valAx>
        <c:axId val="4098204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01010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3294095"/>
        <c:axId val="31211400"/>
      </c:lineChart>
      <c:catAx>
        <c:axId val="332940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11400"/>
        <c:crosses val="autoZero"/>
        <c:auto val="0"/>
        <c:lblOffset val="100"/>
        <c:tickLblSkip val="1"/>
        <c:noMultiLvlLbl val="0"/>
      </c:catAx>
      <c:valAx>
        <c:axId val="31211400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29409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2467145"/>
        <c:axId val="45095442"/>
      </c:lineChart>
      <c:catAx>
        <c:axId val="124671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95442"/>
        <c:crosses val="autoZero"/>
        <c:auto val="0"/>
        <c:lblOffset val="100"/>
        <c:tickLblSkip val="1"/>
        <c:noMultiLvlLbl val="0"/>
      </c:catAx>
      <c:valAx>
        <c:axId val="45095442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46714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205795"/>
        <c:axId val="28852156"/>
      </c:lineChart>
      <c:catAx>
        <c:axId val="32057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52156"/>
        <c:crosses val="autoZero"/>
        <c:auto val="0"/>
        <c:lblOffset val="100"/>
        <c:tickLblSkip val="1"/>
        <c:noMultiLvlLbl val="0"/>
      </c:catAx>
      <c:valAx>
        <c:axId val="2885215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0579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58342813"/>
        <c:axId val="55323270"/>
      </c:lineChart>
      <c:catAx>
        <c:axId val="583428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323270"/>
        <c:crosses val="autoZero"/>
        <c:auto val="0"/>
        <c:lblOffset val="100"/>
        <c:tickLblSkip val="1"/>
        <c:noMultiLvlLbl val="0"/>
      </c:catAx>
      <c:valAx>
        <c:axId val="55323270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34281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28147383"/>
        <c:axId val="51999856"/>
      </c:lineChart>
      <c:catAx>
        <c:axId val="281473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999856"/>
        <c:crosses val="autoZero"/>
        <c:auto val="0"/>
        <c:lblOffset val="100"/>
        <c:tickLblSkip val="1"/>
        <c:noMultiLvlLbl val="0"/>
      </c:catAx>
      <c:valAx>
        <c:axId val="51999856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14738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5345521"/>
        <c:axId val="51238778"/>
      </c:lineChart>
      <c:catAx>
        <c:axId val="6534552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38778"/>
        <c:crosses val="autoZero"/>
        <c:auto val="0"/>
        <c:lblOffset val="100"/>
        <c:tickLblSkip val="1"/>
        <c:noMultiLvlLbl val="0"/>
      </c:catAx>
      <c:valAx>
        <c:axId val="5123877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34552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58495819"/>
        <c:axId val="56700324"/>
      </c:lineChart>
      <c:catAx>
        <c:axId val="584958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700324"/>
        <c:crosses val="autoZero"/>
        <c:auto val="0"/>
        <c:lblOffset val="100"/>
        <c:tickLblSkip val="1"/>
        <c:noMultiLvlLbl val="0"/>
      </c:catAx>
      <c:valAx>
        <c:axId val="56700324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49581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006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09.12.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506 879,6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452 286,3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- 48 671,8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грудень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60 314,4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грудень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-54 593,3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11517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11517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12470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8909.73221</v>
          </cell>
        </row>
        <row r="142">
          <cell r="I142">
            <v>0</v>
          </cell>
        </row>
        <row r="143">
          <cell r="D143">
            <v>120388.97812999999</v>
          </cell>
          <cell r="I143">
            <v>111479.24591999999</v>
          </cell>
        </row>
      </sheetData>
      <sheetData sheetId="2">
        <row r="140">
          <cell r="I140">
            <v>9020.6</v>
          </cell>
        </row>
        <row r="142">
          <cell r="I142">
            <v>0</v>
          </cell>
        </row>
        <row r="143">
          <cell r="D143">
            <v>116647.51</v>
          </cell>
          <cell r="I143">
            <v>107626.91</v>
          </cell>
        </row>
      </sheetData>
      <sheetData sheetId="3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4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5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6">
        <row r="140">
          <cell r="I140">
            <v>8909.73221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7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8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9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10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1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61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62</v>
      </c>
      <c r="O1" s="133"/>
      <c r="P1" s="133"/>
      <c r="Q1" s="133"/>
      <c r="R1" s="133"/>
      <c r="S1" s="134"/>
    </row>
    <row r="2" spans="1:19" ht="16.5" thickBot="1">
      <c r="A2" s="135" t="s">
        <v>63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64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41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 t="s">
        <v>34</v>
      </c>
      <c r="O28" s="127"/>
      <c r="P28" s="127"/>
      <c r="Q28" s="12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>
        <v>41671</v>
      </c>
      <c r="O29" s="128">
        <f>'[1]січень '!$D$142</f>
        <v>111410.62</v>
      </c>
      <c r="P29" s="128"/>
      <c r="Q29" s="12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8"/>
      <c r="O30" s="128"/>
      <c r="P30" s="128"/>
      <c r="Q30" s="12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56</v>
      </c>
      <c r="P32" s="120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57</v>
      </c>
      <c r="P33" s="121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2" t="s">
        <v>60</v>
      </c>
      <c r="P34" s="123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35</v>
      </c>
      <c r="O37" s="125"/>
      <c r="P37" s="125"/>
      <c r="Q37" s="12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6" t="s">
        <v>36</v>
      </c>
      <c r="O38" s="126"/>
      <c r="P38" s="126"/>
      <c r="Q38" s="12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>
        <v>41671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8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107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109</v>
      </c>
      <c r="O1" s="133"/>
      <c r="P1" s="133"/>
      <c r="Q1" s="133"/>
      <c r="R1" s="133"/>
      <c r="S1" s="134"/>
    </row>
    <row r="2" spans="1:19" ht="16.5" thickBot="1">
      <c r="A2" s="135" t="s">
        <v>110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111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AVERAGE(J4:J26)</f>
        <v>1804.369565217391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1804.4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1804.4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1804.4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1804.4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1804.4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1804.4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>
        <v>1104.4</v>
      </c>
      <c r="C11" s="80">
        <v>157.5</v>
      </c>
      <c r="D11" s="3">
        <v>0</v>
      </c>
      <c r="E11" s="3">
        <v>8.1</v>
      </c>
      <c r="F11" s="3">
        <v>68.7</v>
      </c>
      <c r="G11" s="3">
        <v>0</v>
      </c>
      <c r="H11" s="3">
        <v>11.9</v>
      </c>
      <c r="I11" s="82">
        <f t="shared" si="0"/>
        <v>8.899999999999912</v>
      </c>
      <c r="J11" s="42">
        <v>1359.5</v>
      </c>
      <c r="K11" s="42">
        <v>980</v>
      </c>
      <c r="L11" s="4">
        <f t="shared" si="1"/>
        <v>1.3872448979591836</v>
      </c>
      <c r="M11" s="2">
        <v>1804.4</v>
      </c>
      <c r="N11" s="47">
        <v>0</v>
      </c>
      <c r="O11" s="48">
        <v>0</v>
      </c>
      <c r="P11" s="49">
        <v>229.5</v>
      </c>
      <c r="Q11" s="49">
        <v>0</v>
      </c>
      <c r="R11" s="46">
        <v>0.9</v>
      </c>
      <c r="S11" s="35">
        <f t="shared" si="2"/>
        <v>230.4</v>
      </c>
    </row>
    <row r="12" spans="1:19" ht="12.75">
      <c r="A12" s="13">
        <v>41925</v>
      </c>
      <c r="B12" s="42">
        <v>306.7</v>
      </c>
      <c r="C12" s="80">
        <v>135.7</v>
      </c>
      <c r="D12" s="3">
        <v>0</v>
      </c>
      <c r="E12" s="3">
        <v>3.3</v>
      </c>
      <c r="F12" s="3">
        <v>99.1</v>
      </c>
      <c r="G12" s="3">
        <v>0</v>
      </c>
      <c r="H12" s="3">
        <v>42.8</v>
      </c>
      <c r="I12" s="82">
        <f t="shared" si="0"/>
        <v>7.500000000000043</v>
      </c>
      <c r="J12" s="42">
        <v>595.1</v>
      </c>
      <c r="K12" s="42">
        <v>1100</v>
      </c>
      <c r="L12" s="4">
        <f t="shared" si="1"/>
        <v>0.541</v>
      </c>
      <c r="M12" s="2">
        <v>1804.4</v>
      </c>
      <c r="N12" s="47">
        <v>0</v>
      </c>
      <c r="O12" s="48">
        <v>0</v>
      </c>
      <c r="P12" s="49">
        <v>422.4</v>
      </c>
      <c r="Q12" s="49">
        <v>11.9</v>
      </c>
      <c r="R12" s="46">
        <v>2.1</v>
      </c>
      <c r="S12" s="35">
        <f t="shared" si="2"/>
        <v>436.4</v>
      </c>
    </row>
    <row r="13" spans="1:19" ht="12.75">
      <c r="A13" s="13">
        <v>41926</v>
      </c>
      <c r="B13" s="80">
        <v>1098.4</v>
      </c>
      <c r="C13" s="80">
        <v>117.7</v>
      </c>
      <c r="D13" s="3">
        <v>0</v>
      </c>
      <c r="E13" s="3">
        <v>1.5</v>
      </c>
      <c r="F13" s="3">
        <v>93.8</v>
      </c>
      <c r="G13" s="3">
        <v>0.5</v>
      </c>
      <c r="H13" s="3">
        <v>5.2</v>
      </c>
      <c r="I13" s="82">
        <f t="shared" si="0"/>
        <v>2.6999999999998634</v>
      </c>
      <c r="J13" s="42">
        <v>1319.8</v>
      </c>
      <c r="K13" s="42">
        <v>1500</v>
      </c>
      <c r="L13" s="4">
        <f t="shared" si="1"/>
        <v>0.8798666666666667</v>
      </c>
      <c r="M13" s="2">
        <v>1804.4</v>
      </c>
      <c r="N13" s="47">
        <v>0</v>
      </c>
      <c r="O13" s="48">
        <v>0</v>
      </c>
      <c r="P13" s="49">
        <v>404.1</v>
      </c>
      <c r="Q13" s="49">
        <v>0</v>
      </c>
      <c r="R13" s="46">
        <v>0.4</v>
      </c>
      <c r="S13" s="35">
        <f t="shared" si="2"/>
        <v>404.5</v>
      </c>
    </row>
    <row r="14" spans="1:19" ht="12.75">
      <c r="A14" s="13">
        <v>41927</v>
      </c>
      <c r="B14" s="42">
        <v>2921.1</v>
      </c>
      <c r="C14" s="80">
        <v>113.8</v>
      </c>
      <c r="D14" s="3">
        <v>0</v>
      </c>
      <c r="E14" s="3">
        <v>5.5</v>
      </c>
      <c r="F14" s="3">
        <v>37.5</v>
      </c>
      <c r="G14" s="3">
        <v>0</v>
      </c>
      <c r="H14" s="3">
        <v>4</v>
      </c>
      <c r="I14" s="82">
        <f t="shared" si="0"/>
        <v>5.000000000000185</v>
      </c>
      <c r="J14" s="42">
        <v>3086.9</v>
      </c>
      <c r="K14" s="42">
        <v>3800</v>
      </c>
      <c r="L14" s="4">
        <f t="shared" si="1"/>
        <v>0.8123421052631579</v>
      </c>
      <c r="M14" s="2">
        <v>1804.4</v>
      </c>
      <c r="N14" s="47">
        <v>0</v>
      </c>
      <c r="O14" s="53">
        <v>0</v>
      </c>
      <c r="P14" s="54">
        <v>438.7</v>
      </c>
      <c r="Q14" s="49">
        <v>1.5</v>
      </c>
      <c r="R14" s="46">
        <v>0.7</v>
      </c>
      <c r="S14" s="35">
        <f t="shared" si="2"/>
        <v>440.9</v>
      </c>
    </row>
    <row r="15" spans="1:19" ht="12.75">
      <c r="A15" s="13">
        <v>41928</v>
      </c>
      <c r="B15" s="42">
        <v>1664.7</v>
      </c>
      <c r="C15" s="80">
        <v>107.2</v>
      </c>
      <c r="D15" s="3">
        <v>0</v>
      </c>
      <c r="E15" s="3">
        <v>0.7</v>
      </c>
      <c r="F15" s="3">
        <v>6.7</v>
      </c>
      <c r="G15" s="3">
        <v>0</v>
      </c>
      <c r="H15" s="3">
        <v>5</v>
      </c>
      <c r="I15" s="82">
        <f>J15-B15-C15-D15-E15-F15-G15-H15</f>
        <v>1.3999999999999977</v>
      </c>
      <c r="J15" s="42">
        <v>1785.7</v>
      </c>
      <c r="K15" s="42">
        <v>1200</v>
      </c>
      <c r="L15" s="4">
        <f t="shared" si="1"/>
        <v>1.4880833333333334</v>
      </c>
      <c r="M15" s="2">
        <v>1804.4</v>
      </c>
      <c r="N15" s="47">
        <v>30.8</v>
      </c>
      <c r="O15" s="53">
        <v>0</v>
      </c>
      <c r="P15" s="54">
        <v>614.6</v>
      </c>
      <c r="Q15" s="49">
        <v>0</v>
      </c>
      <c r="R15" s="46">
        <v>0.5</v>
      </c>
      <c r="S15" s="35">
        <f t="shared" si="2"/>
        <v>645.9</v>
      </c>
    </row>
    <row r="16" spans="1:19" ht="12.75">
      <c r="A16" s="13">
        <v>41929</v>
      </c>
      <c r="B16" s="48">
        <v>823.4</v>
      </c>
      <c r="C16" s="69">
        <v>133.2</v>
      </c>
      <c r="D16" s="79">
        <v>0</v>
      </c>
      <c r="E16" s="79">
        <v>6.4</v>
      </c>
      <c r="F16" s="79">
        <v>0.7</v>
      </c>
      <c r="G16" s="79">
        <v>0</v>
      </c>
      <c r="H16" s="79">
        <v>9.2</v>
      </c>
      <c r="I16" s="69">
        <f>J16-B16-C16-D16-E16-F16-G16-H16</f>
        <v>1.1000000000000352</v>
      </c>
      <c r="J16" s="48">
        <v>974</v>
      </c>
      <c r="K16" s="56">
        <v>1200</v>
      </c>
      <c r="L16" s="4">
        <f>J15/K16</f>
        <v>1.4880833333333334</v>
      </c>
      <c r="M16" s="2">
        <v>1804.4</v>
      </c>
      <c r="N16" s="47">
        <v>55.7</v>
      </c>
      <c r="O16" s="53">
        <v>0</v>
      </c>
      <c r="P16" s="54">
        <v>718.7</v>
      </c>
      <c r="Q16" s="49">
        <v>0</v>
      </c>
      <c r="R16" s="46">
        <v>2.1</v>
      </c>
      <c r="S16" s="35">
        <f t="shared" si="2"/>
        <v>776.5000000000001</v>
      </c>
    </row>
    <row r="17" spans="1:19" ht="12.75">
      <c r="A17" s="13">
        <v>41932</v>
      </c>
      <c r="B17" s="42">
        <v>1562.3</v>
      </c>
      <c r="C17" s="80">
        <v>189.5</v>
      </c>
      <c r="D17" s="3">
        <v>0</v>
      </c>
      <c r="E17" s="3">
        <v>9.1</v>
      </c>
      <c r="F17" s="3">
        <v>3</v>
      </c>
      <c r="G17" s="3">
        <v>0</v>
      </c>
      <c r="H17" s="3">
        <v>3.3</v>
      </c>
      <c r="I17" s="82">
        <f>J17-B17-C17-D17-E17-F17-G17-H17</f>
        <v>2.899999999999955</v>
      </c>
      <c r="J17" s="42">
        <v>1770.1</v>
      </c>
      <c r="K17" s="56">
        <v>1100</v>
      </c>
      <c r="L17" s="4">
        <f t="shared" si="1"/>
        <v>1.609181818181818</v>
      </c>
      <c r="M17" s="2">
        <v>1804.4</v>
      </c>
      <c r="N17" s="47">
        <v>0</v>
      </c>
      <c r="O17" s="53">
        <v>0</v>
      </c>
      <c r="P17" s="54">
        <v>626.4</v>
      </c>
      <c r="Q17" s="49">
        <v>0</v>
      </c>
      <c r="R17" s="46">
        <v>1.3</v>
      </c>
      <c r="S17" s="35">
        <f t="shared" si="2"/>
        <v>627.6999999999999</v>
      </c>
    </row>
    <row r="18" spans="1:19" ht="12.75">
      <c r="A18" s="13">
        <v>41933</v>
      </c>
      <c r="B18" s="42">
        <v>1520.8</v>
      </c>
      <c r="C18" s="80">
        <v>108.2</v>
      </c>
      <c r="D18" s="3">
        <v>0</v>
      </c>
      <c r="E18" s="3">
        <v>2.8</v>
      </c>
      <c r="F18" s="3">
        <v>2</v>
      </c>
      <c r="G18" s="3">
        <v>0</v>
      </c>
      <c r="H18" s="3">
        <v>0</v>
      </c>
      <c r="I18" s="82">
        <f t="shared" si="0"/>
        <v>1.9999999999999973</v>
      </c>
      <c r="J18" s="42">
        <v>1635.8</v>
      </c>
      <c r="K18" s="42">
        <v>2300</v>
      </c>
      <c r="L18" s="4">
        <f t="shared" si="1"/>
        <v>0.7112173913043478</v>
      </c>
      <c r="M18" s="2">
        <v>1804.4</v>
      </c>
      <c r="N18" s="47">
        <v>2.2</v>
      </c>
      <c r="O18" s="53">
        <v>0</v>
      </c>
      <c r="P18" s="54">
        <v>263.6</v>
      </c>
      <c r="Q18" s="49">
        <v>0</v>
      </c>
      <c r="R18" s="46">
        <v>0.4</v>
      </c>
      <c r="S18" s="35">
        <f>N18+O18+Q18+P18+R18</f>
        <v>266.2</v>
      </c>
    </row>
    <row r="19" spans="1:19" ht="12.75">
      <c r="A19" s="13">
        <v>41934</v>
      </c>
      <c r="B19" s="42">
        <v>2246.5</v>
      </c>
      <c r="C19" s="80">
        <v>110.1</v>
      </c>
      <c r="D19" s="3">
        <v>0</v>
      </c>
      <c r="E19" s="3">
        <v>4.9</v>
      </c>
      <c r="F19" s="3">
        <v>0</v>
      </c>
      <c r="G19" s="3">
        <v>0</v>
      </c>
      <c r="H19" s="3">
        <v>1.3</v>
      </c>
      <c r="I19" s="82">
        <f t="shared" si="0"/>
        <v>0.29999999999991434</v>
      </c>
      <c r="J19" s="42">
        <v>2363.1</v>
      </c>
      <c r="K19" s="42">
        <v>3300</v>
      </c>
      <c r="L19" s="4">
        <f t="shared" si="1"/>
        <v>0.7160909090909091</v>
      </c>
      <c r="M19" s="2">
        <v>1804.4</v>
      </c>
      <c r="N19" s="47">
        <v>0</v>
      </c>
      <c r="O19" s="53">
        <v>0</v>
      </c>
      <c r="P19" s="54">
        <v>467.8</v>
      </c>
      <c r="Q19" s="49">
        <v>0</v>
      </c>
      <c r="R19" s="46">
        <v>6.3</v>
      </c>
      <c r="S19" s="35">
        <f>N19+O19+Q19+P19+R19</f>
        <v>474.1</v>
      </c>
    </row>
    <row r="20" spans="1:19" ht="12.75">
      <c r="A20" s="13">
        <v>41935</v>
      </c>
      <c r="B20" s="42">
        <v>1585.3</v>
      </c>
      <c r="C20" s="80">
        <v>189.1</v>
      </c>
      <c r="D20" s="3">
        <v>0</v>
      </c>
      <c r="E20" s="3">
        <v>3.8</v>
      </c>
      <c r="F20" s="3">
        <v>0</v>
      </c>
      <c r="G20" s="3">
        <v>0.6</v>
      </c>
      <c r="H20" s="3">
        <v>12.4</v>
      </c>
      <c r="I20" s="82">
        <f t="shared" si="0"/>
        <v>0.2000000000001414</v>
      </c>
      <c r="J20" s="42">
        <v>1791.4</v>
      </c>
      <c r="K20" s="42">
        <v>1100</v>
      </c>
      <c r="L20" s="4">
        <f t="shared" si="1"/>
        <v>1.6285454545454545</v>
      </c>
      <c r="M20" s="2">
        <v>1804.4</v>
      </c>
      <c r="N20" s="47">
        <v>0</v>
      </c>
      <c r="O20" s="53">
        <v>0</v>
      </c>
      <c r="P20" s="54">
        <v>151.4</v>
      </c>
      <c r="Q20" s="49">
        <v>0</v>
      </c>
      <c r="R20" s="46">
        <v>1</v>
      </c>
      <c r="S20" s="35">
        <f t="shared" si="2"/>
        <v>152.4</v>
      </c>
    </row>
    <row r="21" spans="1:19" ht="12.75">
      <c r="A21" s="13">
        <v>41936</v>
      </c>
      <c r="B21" s="42">
        <v>351.1</v>
      </c>
      <c r="C21" s="80">
        <v>334.5</v>
      </c>
      <c r="D21" s="3">
        <v>0</v>
      </c>
      <c r="E21" s="3">
        <v>1.95</v>
      </c>
      <c r="F21" s="3">
        <v>0.5</v>
      </c>
      <c r="G21" s="3">
        <v>0</v>
      </c>
      <c r="H21" s="3">
        <v>5.3</v>
      </c>
      <c r="I21" s="82">
        <f t="shared" si="0"/>
        <v>4.250000000000001</v>
      </c>
      <c r="J21" s="42">
        <v>697.6</v>
      </c>
      <c r="K21" s="42">
        <v>990</v>
      </c>
      <c r="L21" s="4">
        <f t="shared" si="1"/>
        <v>0.7046464646464646</v>
      </c>
      <c r="M21" s="2">
        <v>1804.4</v>
      </c>
      <c r="N21" s="47">
        <v>0</v>
      </c>
      <c r="O21" s="53">
        <v>0</v>
      </c>
      <c r="P21" s="54">
        <v>266.6</v>
      </c>
      <c r="Q21" s="49">
        <v>0</v>
      </c>
      <c r="R21" s="46">
        <v>2.3</v>
      </c>
      <c r="S21" s="35">
        <f t="shared" si="2"/>
        <v>268.90000000000003</v>
      </c>
    </row>
    <row r="22" spans="1:19" ht="12.75">
      <c r="A22" s="13">
        <v>41939</v>
      </c>
      <c r="B22" s="42">
        <v>675.8</v>
      </c>
      <c r="C22" s="81">
        <v>571.3</v>
      </c>
      <c r="D22" s="7">
        <v>-500</v>
      </c>
      <c r="E22" s="7">
        <v>1.8</v>
      </c>
      <c r="F22" s="7">
        <v>0.5</v>
      </c>
      <c r="G22" s="7">
        <v>0</v>
      </c>
      <c r="H22" s="7">
        <f>1+0.8</f>
        <v>1.8</v>
      </c>
      <c r="I22" s="82">
        <f t="shared" si="0"/>
        <v>1.4000000000001138</v>
      </c>
      <c r="J22" s="42">
        <v>752.6</v>
      </c>
      <c r="K22" s="42">
        <v>980</v>
      </c>
      <c r="L22" s="4">
        <f t="shared" si="1"/>
        <v>0.7679591836734694</v>
      </c>
      <c r="M22" s="2">
        <v>1804.4</v>
      </c>
      <c r="N22" s="47">
        <v>0</v>
      </c>
      <c r="O22" s="53">
        <v>0</v>
      </c>
      <c r="P22" s="54">
        <v>196.8</v>
      </c>
      <c r="Q22" s="49">
        <v>0</v>
      </c>
      <c r="R22" s="46">
        <v>2.6</v>
      </c>
      <c r="S22" s="35">
        <f t="shared" si="2"/>
        <v>199.4</v>
      </c>
    </row>
    <row r="23" spans="1:19" ht="12.75">
      <c r="A23" s="13">
        <v>41940</v>
      </c>
      <c r="B23" s="42">
        <v>509.7</v>
      </c>
      <c r="C23" s="81">
        <v>1204.5</v>
      </c>
      <c r="D23" s="7">
        <v>11.5</v>
      </c>
      <c r="E23" s="7">
        <v>0.6</v>
      </c>
      <c r="F23" s="7">
        <v>5.1</v>
      </c>
      <c r="G23" s="7">
        <v>0</v>
      </c>
      <c r="H23" s="7">
        <v>0.1</v>
      </c>
      <c r="I23" s="82">
        <f t="shared" si="0"/>
        <v>3.900000000000046</v>
      </c>
      <c r="J23" s="42">
        <v>1735.4</v>
      </c>
      <c r="K23" s="42">
        <v>1100</v>
      </c>
      <c r="L23" s="4">
        <f t="shared" si="1"/>
        <v>1.5776363636363637</v>
      </c>
      <c r="M23" s="2">
        <v>1804.4</v>
      </c>
      <c r="N23" s="47">
        <v>13.5</v>
      </c>
      <c r="O23" s="53">
        <v>0</v>
      </c>
      <c r="P23" s="54">
        <v>448.3</v>
      </c>
      <c r="Q23" s="49">
        <v>0</v>
      </c>
      <c r="R23" s="46">
        <v>47</v>
      </c>
      <c r="S23" s="35">
        <f t="shared" si="2"/>
        <v>508.8</v>
      </c>
    </row>
    <row r="24" spans="1:19" ht="12.75">
      <c r="A24" s="13">
        <v>41941</v>
      </c>
      <c r="B24" s="42">
        <v>1173.2</v>
      </c>
      <c r="C24" s="81">
        <v>1804.4</v>
      </c>
      <c r="D24" s="7">
        <v>0</v>
      </c>
      <c r="E24" s="7">
        <v>3.8</v>
      </c>
      <c r="F24" s="7">
        <v>1.5</v>
      </c>
      <c r="G24" s="7">
        <v>0</v>
      </c>
      <c r="H24" s="7">
        <v>0</v>
      </c>
      <c r="I24" s="82">
        <f t="shared" si="0"/>
        <v>4.400000000000046</v>
      </c>
      <c r="J24" s="42">
        <v>2987.3</v>
      </c>
      <c r="K24" s="42">
        <v>2900</v>
      </c>
      <c r="L24" s="4">
        <f t="shared" si="1"/>
        <v>1.0301034482758622</v>
      </c>
      <c r="M24" s="2">
        <v>1804.4</v>
      </c>
      <c r="N24" s="47">
        <v>16.1</v>
      </c>
      <c r="O24" s="53">
        <v>0</v>
      </c>
      <c r="P24" s="54">
        <v>315</v>
      </c>
      <c r="Q24" s="49">
        <v>1.5</v>
      </c>
      <c r="R24" s="46">
        <v>7</v>
      </c>
      <c r="S24" s="35">
        <f t="shared" si="2"/>
        <v>339.6</v>
      </c>
    </row>
    <row r="25" spans="1:19" ht="12.75">
      <c r="A25" s="13">
        <v>41942</v>
      </c>
      <c r="B25" s="42">
        <v>3135.4</v>
      </c>
      <c r="C25" s="81">
        <v>1054.9</v>
      </c>
      <c r="D25" s="7">
        <v>0</v>
      </c>
      <c r="E25" s="7">
        <v>0.9</v>
      </c>
      <c r="F25" s="7">
        <v>2.2</v>
      </c>
      <c r="G25" s="7">
        <v>0</v>
      </c>
      <c r="H25" s="7">
        <v>14.2</v>
      </c>
      <c r="I25" s="82">
        <f t="shared" si="0"/>
        <v>0.8999999999998209</v>
      </c>
      <c r="J25" s="42">
        <v>4208.5</v>
      </c>
      <c r="K25" s="42">
        <v>3900</v>
      </c>
      <c r="L25" s="4">
        <f t="shared" si="1"/>
        <v>1.079102564102564</v>
      </c>
      <c r="M25" s="2">
        <v>1804.4</v>
      </c>
      <c r="N25" s="47">
        <v>0</v>
      </c>
      <c r="O25" s="53">
        <v>0</v>
      </c>
      <c r="P25" s="54">
        <v>297.6</v>
      </c>
      <c r="Q25" s="49">
        <v>21.9</v>
      </c>
      <c r="R25" s="46">
        <v>16.9</v>
      </c>
      <c r="S25" s="35">
        <f t="shared" si="2"/>
        <v>336.4</v>
      </c>
    </row>
    <row r="26" spans="1:19" ht="13.5" thickBot="1">
      <c r="A26" s="13">
        <v>41943</v>
      </c>
      <c r="B26" s="106">
        <v>3194.9</v>
      </c>
      <c r="C26" s="81">
        <v>143.1</v>
      </c>
      <c r="D26" s="7">
        <v>0</v>
      </c>
      <c r="E26" s="7">
        <v>0.8</v>
      </c>
      <c r="F26" s="7">
        <v>1.9</v>
      </c>
      <c r="G26" s="7">
        <v>0</v>
      </c>
      <c r="H26" s="7">
        <v>1.3</v>
      </c>
      <c r="I26" s="82">
        <f t="shared" si="0"/>
        <v>4.699999999999734</v>
      </c>
      <c r="J26" s="106">
        <v>3346.7</v>
      </c>
      <c r="K26" s="106">
        <v>2633.3</v>
      </c>
      <c r="L26" s="4">
        <f t="shared" si="1"/>
        <v>1.2709148217066037</v>
      </c>
      <c r="M26" s="2">
        <v>1804.4</v>
      </c>
      <c r="N26" s="112">
        <v>0</v>
      </c>
      <c r="O26" s="113">
        <v>0</v>
      </c>
      <c r="P26" s="113">
        <v>275.7</v>
      </c>
      <c r="Q26" s="113">
        <v>0</v>
      </c>
      <c r="R26" s="113">
        <v>26.8</v>
      </c>
      <c r="S26" s="114">
        <f t="shared" si="2"/>
        <v>302.5</v>
      </c>
    </row>
    <row r="27" spans="1:19" ht="13.5" thickBot="1">
      <c r="A27" s="39" t="s">
        <v>33</v>
      </c>
      <c r="B27" s="43">
        <f aca="true" t="shared" si="3" ref="B27:H27">SUM(B4:B26)</f>
        <v>33408.5</v>
      </c>
      <c r="C27" s="43">
        <f t="shared" si="3"/>
        <v>7034.4</v>
      </c>
      <c r="D27" s="43">
        <f t="shared" si="3"/>
        <v>-476.4</v>
      </c>
      <c r="E27" s="14">
        <f t="shared" si="3"/>
        <v>82.75</v>
      </c>
      <c r="F27" s="14">
        <f t="shared" si="3"/>
        <v>502.5</v>
      </c>
      <c r="G27" s="14">
        <f t="shared" si="3"/>
        <v>571.7</v>
      </c>
      <c r="H27" s="14">
        <f t="shared" si="3"/>
        <v>270.1</v>
      </c>
      <c r="I27" s="43">
        <f>SUM(I4:I25)</f>
        <v>102.25000000000037</v>
      </c>
      <c r="J27" s="43">
        <f>SUM(J4:J26)</f>
        <v>41500.49999999999</v>
      </c>
      <c r="K27" s="43">
        <f>SUM(K4:K26)</f>
        <v>40673.3</v>
      </c>
      <c r="L27" s="15">
        <f t="shared" si="1"/>
        <v>1.0203376662331305</v>
      </c>
      <c r="M27" s="2"/>
      <c r="N27" s="107">
        <f aca="true" t="shared" si="4" ref="N27:S27">SUM(N4:N26)</f>
        <v>368.9</v>
      </c>
      <c r="O27" s="107">
        <f t="shared" si="4"/>
        <v>0</v>
      </c>
      <c r="P27" s="107">
        <f t="shared" si="4"/>
        <v>8320.800000000001</v>
      </c>
      <c r="Q27" s="107">
        <f t="shared" si="4"/>
        <v>59.099999999999994</v>
      </c>
      <c r="R27" s="107">
        <f t="shared" si="4"/>
        <v>122.92999999999999</v>
      </c>
      <c r="S27" s="107">
        <f t="shared" si="4"/>
        <v>8871.729999999998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5" t="s">
        <v>41</v>
      </c>
      <c r="O30" s="125"/>
      <c r="P30" s="125"/>
      <c r="Q30" s="12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7" t="s">
        <v>34</v>
      </c>
      <c r="O31" s="127"/>
      <c r="P31" s="127"/>
      <c r="Q31" s="12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7">
        <v>41944</v>
      </c>
      <c r="O32" s="128">
        <f>'[1]жовтень'!$D$143</f>
        <v>116647.51</v>
      </c>
      <c r="P32" s="128"/>
      <c r="Q32" s="12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8"/>
      <c r="O33" s="128"/>
      <c r="P33" s="128"/>
      <c r="Q33" s="12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'[1]жовтень'!$I$143</f>
        <v>107626.91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9" t="s">
        <v>56</v>
      </c>
      <c r="P35" s="120"/>
      <c r="Q35" s="61">
        <f>'[1]жовтень'!$I$142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1" t="s">
        <v>57</v>
      </c>
      <c r="P36" s="121"/>
      <c r="Q36" s="83">
        <f>'[1]жовтень'!$I$140</f>
        <v>9020.6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2" t="s">
        <v>60</v>
      </c>
      <c r="P37" s="12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5" t="s">
        <v>35</v>
      </c>
      <c r="O40" s="125"/>
      <c r="P40" s="125"/>
      <c r="Q40" s="12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6" t="s">
        <v>36</v>
      </c>
      <c r="O41" s="126"/>
      <c r="P41" s="126"/>
      <c r="Q41" s="12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7">
        <v>41944</v>
      </c>
      <c r="O42" s="124">
        <v>0</v>
      </c>
      <c r="P42" s="124"/>
      <c r="Q42" s="12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8"/>
      <c r="O43" s="124"/>
      <c r="P43" s="124"/>
      <c r="Q43" s="12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2" sqref="F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112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114</v>
      </c>
      <c r="O1" s="133"/>
      <c r="P1" s="133"/>
      <c r="Q1" s="133"/>
      <c r="R1" s="133"/>
      <c r="S1" s="134"/>
    </row>
    <row r="2" spans="1:19" ht="16.5" thickBot="1">
      <c r="A2" s="135" t="s">
        <v>115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116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41946</v>
      </c>
      <c r="B4" s="42">
        <v>604.1</v>
      </c>
      <c r="C4" s="80">
        <v>-37.9</v>
      </c>
      <c r="D4" s="3">
        <v>0</v>
      </c>
      <c r="E4" s="3">
        <v>1.7</v>
      </c>
      <c r="F4" s="3">
        <v>16.2</v>
      </c>
      <c r="G4" s="3">
        <v>0.1</v>
      </c>
      <c r="H4" s="3">
        <v>6.8</v>
      </c>
      <c r="I4" s="42">
        <f aca="true" t="shared" si="0" ref="I4:I23">J4-B4-C4-D4-E4-F4-G4-H4</f>
        <v>38.84000000000001</v>
      </c>
      <c r="J4" s="42">
        <v>629.84</v>
      </c>
      <c r="K4" s="42">
        <v>700</v>
      </c>
      <c r="L4" s="4">
        <f aca="true" t="shared" si="1" ref="L4:L24">J4/K4</f>
        <v>0.8997714285714287</v>
      </c>
      <c r="M4" s="2">
        <f>AVERAGE(J4:J23)</f>
        <v>2053.673</v>
      </c>
      <c r="N4" s="108">
        <v>0</v>
      </c>
      <c r="O4" s="109">
        <v>0</v>
      </c>
      <c r="P4" s="110">
        <v>661.9</v>
      </c>
      <c r="Q4" s="110">
        <v>100</v>
      </c>
      <c r="R4" s="110">
        <v>0.9</v>
      </c>
      <c r="S4" s="111">
        <f>N4+O4+Q4+P4+R4</f>
        <v>762.8</v>
      </c>
    </row>
    <row r="5" spans="1:19" ht="12.75">
      <c r="A5" s="13">
        <v>41947</v>
      </c>
      <c r="B5" s="42">
        <v>823.9</v>
      </c>
      <c r="C5" s="80">
        <v>76.5</v>
      </c>
      <c r="D5" s="3">
        <v>0</v>
      </c>
      <c r="E5" s="3">
        <v>0.7</v>
      </c>
      <c r="F5" s="3">
        <v>19</v>
      </c>
      <c r="G5" s="3">
        <v>0</v>
      </c>
      <c r="H5" s="3">
        <v>49.7</v>
      </c>
      <c r="I5" s="42">
        <f t="shared" si="0"/>
        <v>9.200000000000017</v>
      </c>
      <c r="J5" s="42">
        <v>979</v>
      </c>
      <c r="K5" s="42">
        <v>920</v>
      </c>
      <c r="L5" s="4">
        <f t="shared" si="1"/>
        <v>1.0641304347826086</v>
      </c>
      <c r="M5" s="2">
        <v>2053.7</v>
      </c>
      <c r="N5" s="47">
        <v>4.6</v>
      </c>
      <c r="O5" s="48">
        <v>0</v>
      </c>
      <c r="P5" s="49">
        <v>500.1</v>
      </c>
      <c r="Q5" s="49">
        <v>0</v>
      </c>
      <c r="R5" s="46">
        <v>0.5</v>
      </c>
      <c r="S5" s="35">
        <f aca="true" t="shared" si="2" ref="S5:S23">N5+O5+Q5+P5+R5</f>
        <v>505.20000000000005</v>
      </c>
    </row>
    <row r="6" spans="1:19" ht="12.75">
      <c r="A6" s="13">
        <v>41948</v>
      </c>
      <c r="B6" s="42">
        <v>1754.99</v>
      </c>
      <c r="C6" s="80">
        <v>65.8</v>
      </c>
      <c r="D6" s="3">
        <v>0</v>
      </c>
      <c r="E6" s="3">
        <v>2</v>
      </c>
      <c r="F6" s="3">
        <v>23.2</v>
      </c>
      <c r="G6" s="3">
        <v>636.6</v>
      </c>
      <c r="H6" s="3">
        <v>10.1</v>
      </c>
      <c r="I6" s="42">
        <f t="shared" si="0"/>
        <v>3.849999999999932</v>
      </c>
      <c r="J6" s="42">
        <v>2496.54</v>
      </c>
      <c r="K6" s="42">
        <v>750</v>
      </c>
      <c r="L6" s="4">
        <f t="shared" si="1"/>
        <v>3.32872</v>
      </c>
      <c r="M6" s="2">
        <v>2053.7</v>
      </c>
      <c r="N6" s="50">
        <v>0</v>
      </c>
      <c r="O6" s="51">
        <v>0</v>
      </c>
      <c r="P6" s="52">
        <v>867.7</v>
      </c>
      <c r="Q6" s="52">
        <v>0</v>
      </c>
      <c r="R6" s="86">
        <v>0.3</v>
      </c>
      <c r="S6" s="35">
        <f t="shared" si="2"/>
        <v>868</v>
      </c>
    </row>
    <row r="7" spans="1:19" ht="12.75">
      <c r="A7" s="13">
        <v>41949</v>
      </c>
      <c r="B7" s="42">
        <v>1981</v>
      </c>
      <c r="C7" s="80">
        <v>104.5</v>
      </c>
      <c r="D7" s="3">
        <v>0</v>
      </c>
      <c r="E7" s="3">
        <v>6.6</v>
      </c>
      <c r="F7" s="3">
        <v>21</v>
      </c>
      <c r="G7" s="3">
        <v>0</v>
      </c>
      <c r="H7" s="3">
        <v>0.1</v>
      </c>
      <c r="I7" s="42">
        <f t="shared" si="0"/>
        <v>10.899999999999908</v>
      </c>
      <c r="J7" s="42">
        <v>2124.1</v>
      </c>
      <c r="K7" s="42">
        <v>2300</v>
      </c>
      <c r="L7" s="4">
        <f t="shared" si="1"/>
        <v>0.9235217391304348</v>
      </c>
      <c r="M7" s="2">
        <v>2053.7</v>
      </c>
      <c r="N7" s="47">
        <v>0</v>
      </c>
      <c r="O7" s="48">
        <v>0</v>
      </c>
      <c r="P7" s="49">
        <v>911.3</v>
      </c>
      <c r="Q7" s="49">
        <v>0</v>
      </c>
      <c r="R7" s="46">
        <v>0.2</v>
      </c>
      <c r="S7" s="35">
        <f t="shared" si="2"/>
        <v>911.5</v>
      </c>
    </row>
    <row r="8" spans="1:19" ht="12.75">
      <c r="A8" s="13">
        <v>41950</v>
      </c>
      <c r="B8" s="42">
        <v>4839</v>
      </c>
      <c r="C8" s="80">
        <v>89.8</v>
      </c>
      <c r="D8" s="3">
        <v>0</v>
      </c>
      <c r="E8" s="3">
        <v>7.1</v>
      </c>
      <c r="F8" s="3">
        <v>26.1</v>
      </c>
      <c r="G8" s="3">
        <v>0</v>
      </c>
      <c r="H8" s="3">
        <v>75.6</v>
      </c>
      <c r="I8" s="42">
        <f t="shared" si="0"/>
        <v>15.299999999999642</v>
      </c>
      <c r="J8" s="42">
        <v>5052.9</v>
      </c>
      <c r="K8" s="42">
        <v>3500</v>
      </c>
      <c r="L8" s="4">
        <f t="shared" si="1"/>
        <v>1.4436857142857142</v>
      </c>
      <c r="M8" s="2">
        <v>2053.7</v>
      </c>
      <c r="N8" s="47">
        <v>521</v>
      </c>
      <c r="O8" s="48">
        <v>0</v>
      </c>
      <c r="P8" s="49">
        <v>792.3</v>
      </c>
      <c r="Q8" s="49">
        <v>44.7</v>
      </c>
      <c r="R8" s="46">
        <v>0.5</v>
      </c>
      <c r="S8" s="35">
        <f t="shared" si="2"/>
        <v>1358.5</v>
      </c>
    </row>
    <row r="9" spans="1:19" ht="12.75">
      <c r="A9" s="13">
        <v>41953</v>
      </c>
      <c r="B9" s="42">
        <v>534.7</v>
      </c>
      <c r="C9" s="80">
        <v>77.8</v>
      </c>
      <c r="D9" s="3">
        <v>0</v>
      </c>
      <c r="E9" s="3">
        <v>3.5</v>
      </c>
      <c r="F9" s="3">
        <v>41.3</v>
      </c>
      <c r="G9" s="3">
        <v>0</v>
      </c>
      <c r="H9" s="3">
        <v>59.4</v>
      </c>
      <c r="I9" s="42">
        <f t="shared" si="0"/>
        <v>20.500000000000007</v>
      </c>
      <c r="J9" s="42">
        <v>737.2</v>
      </c>
      <c r="K9" s="42">
        <v>1200</v>
      </c>
      <c r="L9" s="4">
        <f t="shared" si="1"/>
        <v>0.6143333333333334</v>
      </c>
      <c r="M9" s="2">
        <v>2053.7</v>
      </c>
      <c r="N9" s="47">
        <v>0</v>
      </c>
      <c r="O9" s="48">
        <v>0</v>
      </c>
      <c r="P9" s="49">
        <v>861.1</v>
      </c>
      <c r="Q9" s="49">
        <v>0</v>
      </c>
      <c r="R9" s="49">
        <v>0.2</v>
      </c>
      <c r="S9" s="35">
        <f t="shared" si="2"/>
        <v>861.3000000000001</v>
      </c>
    </row>
    <row r="10" spans="1:19" ht="12.75">
      <c r="A10" s="13">
        <v>41954</v>
      </c>
      <c r="B10" s="42">
        <v>555.5</v>
      </c>
      <c r="C10" s="80">
        <v>51.9</v>
      </c>
      <c r="D10" s="3">
        <v>1.8</v>
      </c>
      <c r="E10" s="3">
        <v>0.6</v>
      </c>
      <c r="F10" s="3">
        <v>64.5</v>
      </c>
      <c r="G10" s="3">
        <v>0</v>
      </c>
      <c r="H10" s="3">
        <v>5.1</v>
      </c>
      <c r="I10" s="82">
        <f t="shared" si="0"/>
        <v>6.800000000000049</v>
      </c>
      <c r="J10" s="42">
        <v>686.2</v>
      </c>
      <c r="K10" s="56">
        <v>1100</v>
      </c>
      <c r="L10" s="4">
        <f t="shared" si="1"/>
        <v>0.6238181818181818</v>
      </c>
      <c r="M10" s="2">
        <v>2053.7</v>
      </c>
      <c r="N10" s="47">
        <v>0</v>
      </c>
      <c r="O10" s="48">
        <v>0</v>
      </c>
      <c r="P10" s="49">
        <v>679.2</v>
      </c>
      <c r="Q10" s="49">
        <v>0</v>
      </c>
      <c r="R10" s="46">
        <v>0.5</v>
      </c>
      <c r="S10" s="35">
        <f t="shared" si="2"/>
        <v>679.7</v>
      </c>
    </row>
    <row r="11" spans="1:19" ht="12.75">
      <c r="A11" s="13">
        <v>41955</v>
      </c>
      <c r="B11" s="42">
        <v>798.05</v>
      </c>
      <c r="C11" s="80">
        <v>148.3</v>
      </c>
      <c r="D11" s="3">
        <v>0</v>
      </c>
      <c r="E11" s="3">
        <v>13.2</v>
      </c>
      <c r="F11" s="3">
        <v>58.9</v>
      </c>
      <c r="G11" s="3">
        <v>0</v>
      </c>
      <c r="H11" s="3">
        <v>5.5</v>
      </c>
      <c r="I11" s="82">
        <f t="shared" si="0"/>
        <v>6.649999999999942</v>
      </c>
      <c r="J11" s="42">
        <v>1030.6</v>
      </c>
      <c r="K11" s="42">
        <v>1200</v>
      </c>
      <c r="L11" s="4">
        <f t="shared" si="1"/>
        <v>0.8588333333333332</v>
      </c>
      <c r="M11" s="2">
        <v>2053.7</v>
      </c>
      <c r="N11" s="47">
        <v>0</v>
      </c>
      <c r="O11" s="48">
        <v>0</v>
      </c>
      <c r="P11" s="49">
        <v>606.2</v>
      </c>
      <c r="Q11" s="49">
        <v>11.92</v>
      </c>
      <c r="R11" s="46">
        <v>0</v>
      </c>
      <c r="S11" s="35">
        <f t="shared" si="2"/>
        <v>618.12</v>
      </c>
    </row>
    <row r="12" spans="1:19" ht="12.75">
      <c r="A12" s="13">
        <v>41956</v>
      </c>
      <c r="B12" s="42">
        <v>841.8</v>
      </c>
      <c r="C12" s="80">
        <v>92.6</v>
      </c>
      <c r="D12" s="3">
        <v>0</v>
      </c>
      <c r="E12" s="3">
        <v>11.1</v>
      </c>
      <c r="F12" s="3">
        <v>95.4</v>
      </c>
      <c r="G12" s="3">
        <v>0</v>
      </c>
      <c r="H12" s="3">
        <v>2.6</v>
      </c>
      <c r="I12" s="82">
        <f t="shared" si="0"/>
        <v>11.940000000000106</v>
      </c>
      <c r="J12" s="42">
        <v>1055.44</v>
      </c>
      <c r="K12" s="42">
        <v>1100</v>
      </c>
      <c r="L12" s="4">
        <f t="shared" si="1"/>
        <v>0.9594909090909092</v>
      </c>
      <c r="M12" s="2">
        <v>2053.7</v>
      </c>
      <c r="N12" s="47">
        <v>0</v>
      </c>
      <c r="O12" s="48">
        <v>0</v>
      </c>
      <c r="P12" s="49">
        <v>402.3</v>
      </c>
      <c r="Q12" s="49">
        <v>0</v>
      </c>
      <c r="R12" s="46">
        <v>0.2</v>
      </c>
      <c r="S12" s="35">
        <f t="shared" si="2"/>
        <v>402.5</v>
      </c>
    </row>
    <row r="13" spans="1:19" ht="12.75">
      <c r="A13" s="13">
        <v>41957</v>
      </c>
      <c r="B13" s="80">
        <v>3482.3</v>
      </c>
      <c r="C13" s="80">
        <v>206.9</v>
      </c>
      <c r="D13" s="3">
        <v>0</v>
      </c>
      <c r="E13" s="3">
        <v>11.2</v>
      </c>
      <c r="F13" s="3">
        <v>103.8</v>
      </c>
      <c r="G13" s="3">
        <v>0</v>
      </c>
      <c r="H13" s="3">
        <v>0.5</v>
      </c>
      <c r="I13" s="82">
        <f t="shared" si="0"/>
        <v>6.199999999999903</v>
      </c>
      <c r="J13" s="42">
        <v>3810.9</v>
      </c>
      <c r="K13" s="42">
        <v>1800</v>
      </c>
      <c r="L13" s="4">
        <f t="shared" si="1"/>
        <v>2.117166666666667</v>
      </c>
      <c r="M13" s="2">
        <v>2053.7</v>
      </c>
      <c r="N13" s="47">
        <v>300</v>
      </c>
      <c r="O13" s="48">
        <v>0</v>
      </c>
      <c r="P13" s="49">
        <v>650.4</v>
      </c>
      <c r="Q13" s="49">
        <v>0</v>
      </c>
      <c r="R13" s="46">
        <v>0.5</v>
      </c>
      <c r="S13" s="35">
        <f t="shared" si="2"/>
        <v>950.9</v>
      </c>
    </row>
    <row r="14" spans="1:19" ht="12.75">
      <c r="A14" s="13">
        <v>41960</v>
      </c>
      <c r="B14" s="42">
        <v>862.9</v>
      </c>
      <c r="C14" s="80">
        <v>146.9</v>
      </c>
      <c r="D14" s="3">
        <v>3.9</v>
      </c>
      <c r="E14" s="3">
        <v>6.8</v>
      </c>
      <c r="F14" s="3">
        <v>6.9</v>
      </c>
      <c r="G14" s="3">
        <v>0</v>
      </c>
      <c r="H14" s="3">
        <v>5</v>
      </c>
      <c r="I14" s="82">
        <f t="shared" si="0"/>
        <v>2.5000000000001084</v>
      </c>
      <c r="J14" s="42">
        <v>1034.9</v>
      </c>
      <c r="K14" s="42">
        <v>2300</v>
      </c>
      <c r="L14" s="4">
        <f t="shared" si="1"/>
        <v>0.4499565217391305</v>
      </c>
      <c r="M14" s="2">
        <v>2053.7</v>
      </c>
      <c r="N14" s="47">
        <v>100</v>
      </c>
      <c r="O14" s="53">
        <v>0</v>
      </c>
      <c r="P14" s="54">
        <v>1297.7</v>
      </c>
      <c r="Q14" s="49">
        <v>0</v>
      </c>
      <c r="R14" s="46">
        <v>0.5</v>
      </c>
      <c r="S14" s="35">
        <f t="shared" si="2"/>
        <v>1398.2</v>
      </c>
    </row>
    <row r="15" spans="1:19" ht="12.75">
      <c r="A15" s="13">
        <v>41961</v>
      </c>
      <c r="B15" s="42">
        <v>636.2</v>
      </c>
      <c r="C15" s="80">
        <v>228.5</v>
      </c>
      <c r="D15" s="3">
        <v>0</v>
      </c>
      <c r="E15" s="3">
        <v>6.4</v>
      </c>
      <c r="F15" s="3">
        <v>3.9</v>
      </c>
      <c r="G15" s="3">
        <v>0</v>
      </c>
      <c r="H15" s="3">
        <v>3.2</v>
      </c>
      <c r="I15" s="82">
        <f>J15-B15-C15-D15-E15-F15-G15-H15</f>
        <v>10.599999999999909</v>
      </c>
      <c r="J15" s="42">
        <v>888.8</v>
      </c>
      <c r="K15" s="42">
        <v>1560</v>
      </c>
      <c r="L15" s="4">
        <f t="shared" si="1"/>
        <v>0.5697435897435897</v>
      </c>
      <c r="M15" s="2">
        <v>2053.7</v>
      </c>
      <c r="N15" s="47">
        <v>29.6</v>
      </c>
      <c r="O15" s="53">
        <v>0</v>
      </c>
      <c r="P15" s="54">
        <v>1176.5</v>
      </c>
      <c r="Q15" s="49">
        <v>0</v>
      </c>
      <c r="R15" s="46">
        <v>8.3</v>
      </c>
      <c r="S15" s="35">
        <f t="shared" si="2"/>
        <v>1214.3999999999999</v>
      </c>
    </row>
    <row r="16" spans="1:19" ht="12.75">
      <c r="A16" s="13">
        <v>41962</v>
      </c>
      <c r="B16" s="48">
        <v>998.5</v>
      </c>
      <c r="C16" s="69">
        <v>141.9</v>
      </c>
      <c r="D16" s="79">
        <v>0</v>
      </c>
      <c r="E16" s="79">
        <v>4.8</v>
      </c>
      <c r="F16" s="79">
        <v>0.5</v>
      </c>
      <c r="G16" s="79">
        <v>0</v>
      </c>
      <c r="H16" s="79">
        <v>33.1</v>
      </c>
      <c r="I16" s="69">
        <f>J16-B16-C16-D16-E16-F16-G16-H16</f>
        <v>0.19999999999999574</v>
      </c>
      <c r="J16" s="48">
        <v>1179</v>
      </c>
      <c r="K16" s="56">
        <v>1850</v>
      </c>
      <c r="L16" s="4">
        <f>J15/K16</f>
        <v>0.4804324324324324</v>
      </c>
      <c r="M16" s="2">
        <v>2053.7</v>
      </c>
      <c r="N16" s="47">
        <v>78.4</v>
      </c>
      <c r="O16" s="53">
        <v>0</v>
      </c>
      <c r="P16" s="54">
        <v>1224.9</v>
      </c>
      <c r="Q16" s="49">
        <v>0</v>
      </c>
      <c r="R16" s="46">
        <v>0</v>
      </c>
      <c r="S16" s="35">
        <f t="shared" si="2"/>
        <v>1303.3000000000002</v>
      </c>
    </row>
    <row r="17" spans="1:19" ht="12.75">
      <c r="A17" s="13">
        <v>41963</v>
      </c>
      <c r="B17" s="42">
        <v>2634.4</v>
      </c>
      <c r="C17" s="80">
        <v>154.5</v>
      </c>
      <c r="D17" s="3">
        <v>0</v>
      </c>
      <c r="E17" s="3">
        <v>5.6</v>
      </c>
      <c r="F17" s="3">
        <v>0</v>
      </c>
      <c r="G17" s="3">
        <v>0</v>
      </c>
      <c r="H17" s="3">
        <v>0</v>
      </c>
      <c r="I17" s="82">
        <f>J17-B17-C17-D17-E17-F17-G17-H17</f>
        <v>7.9</v>
      </c>
      <c r="J17" s="42">
        <v>2802.4</v>
      </c>
      <c r="K17" s="56">
        <v>2200</v>
      </c>
      <c r="L17" s="4">
        <f t="shared" si="1"/>
        <v>1.273818181818182</v>
      </c>
      <c r="M17" s="2">
        <v>2053.7</v>
      </c>
      <c r="N17" s="47">
        <v>2.1</v>
      </c>
      <c r="O17" s="53">
        <v>0</v>
      </c>
      <c r="P17" s="54">
        <v>318.5</v>
      </c>
      <c r="Q17" s="49">
        <v>0</v>
      </c>
      <c r="R17" s="46">
        <v>0.2</v>
      </c>
      <c r="S17" s="35">
        <f t="shared" si="2"/>
        <v>320.8</v>
      </c>
    </row>
    <row r="18" spans="1:19" ht="12.75">
      <c r="A18" s="13">
        <v>41964</v>
      </c>
      <c r="B18" s="42">
        <v>3632.8</v>
      </c>
      <c r="C18" s="80">
        <v>129.6</v>
      </c>
      <c r="D18" s="3">
        <v>0</v>
      </c>
      <c r="E18" s="3">
        <v>8.1</v>
      </c>
      <c r="F18" s="3">
        <v>4</v>
      </c>
      <c r="G18" s="3">
        <v>0</v>
      </c>
      <c r="H18" s="3">
        <v>0.4</v>
      </c>
      <c r="I18" s="82">
        <f t="shared" si="0"/>
        <v>3.900000000000006</v>
      </c>
      <c r="J18" s="42">
        <v>3778.8</v>
      </c>
      <c r="K18" s="42">
        <v>3200</v>
      </c>
      <c r="L18" s="4">
        <f t="shared" si="1"/>
        <v>1.1808750000000001</v>
      </c>
      <c r="M18" s="2">
        <v>2053.7</v>
      </c>
      <c r="N18" s="47">
        <v>0</v>
      </c>
      <c r="O18" s="53">
        <v>0</v>
      </c>
      <c r="P18" s="54">
        <v>115.7</v>
      </c>
      <c r="Q18" s="49">
        <v>0</v>
      </c>
      <c r="R18" s="46">
        <v>0.2</v>
      </c>
      <c r="S18" s="35">
        <f>N18+O18+Q18+P18+R18</f>
        <v>115.9</v>
      </c>
    </row>
    <row r="19" spans="1:19" ht="12.75">
      <c r="A19" s="13">
        <v>41967</v>
      </c>
      <c r="B19" s="42">
        <v>740.2</v>
      </c>
      <c r="C19" s="80">
        <v>369.2</v>
      </c>
      <c r="D19" s="3">
        <v>-256.9</v>
      </c>
      <c r="E19" s="3">
        <v>9.4</v>
      </c>
      <c r="F19" s="3">
        <v>0</v>
      </c>
      <c r="G19" s="3">
        <v>0.1</v>
      </c>
      <c r="H19" s="3">
        <v>2.9</v>
      </c>
      <c r="I19" s="82">
        <f t="shared" si="0"/>
        <v>1.5399999999999978</v>
      </c>
      <c r="J19" s="42">
        <v>866.44</v>
      </c>
      <c r="K19" s="42">
        <v>1700</v>
      </c>
      <c r="L19" s="4">
        <f t="shared" si="1"/>
        <v>0.5096705882352941</v>
      </c>
      <c r="M19" s="2">
        <v>2053.7</v>
      </c>
      <c r="N19" s="47">
        <v>0</v>
      </c>
      <c r="O19" s="53">
        <v>0</v>
      </c>
      <c r="P19" s="54">
        <v>72.2</v>
      </c>
      <c r="Q19" s="49">
        <v>0</v>
      </c>
      <c r="R19" s="46">
        <v>0.2</v>
      </c>
      <c r="S19" s="35">
        <f>N19+O19+Q19+P19+R19</f>
        <v>72.4</v>
      </c>
    </row>
    <row r="20" spans="1:19" ht="12.75">
      <c r="A20" s="13">
        <v>41968</v>
      </c>
      <c r="B20" s="42">
        <v>685.9</v>
      </c>
      <c r="C20" s="80">
        <v>580.7</v>
      </c>
      <c r="D20" s="3">
        <v>0</v>
      </c>
      <c r="E20" s="3">
        <v>4.6</v>
      </c>
      <c r="F20" s="3">
        <v>1</v>
      </c>
      <c r="G20" s="3">
        <v>0</v>
      </c>
      <c r="H20" s="3">
        <v>0</v>
      </c>
      <c r="I20" s="82">
        <f t="shared" si="0"/>
        <v>-38.79999999999993</v>
      </c>
      <c r="J20" s="42">
        <v>1233.4</v>
      </c>
      <c r="K20" s="42">
        <v>1300</v>
      </c>
      <c r="L20" s="4">
        <f t="shared" si="1"/>
        <v>0.9487692307692308</v>
      </c>
      <c r="M20" s="2">
        <v>2053.7</v>
      </c>
      <c r="N20" s="47">
        <v>7.8</v>
      </c>
      <c r="O20" s="53">
        <v>0</v>
      </c>
      <c r="P20" s="54">
        <v>126.7</v>
      </c>
      <c r="Q20" s="49">
        <v>0</v>
      </c>
      <c r="R20" s="46">
        <v>3.22</v>
      </c>
      <c r="S20" s="35">
        <f t="shared" si="2"/>
        <v>137.72</v>
      </c>
    </row>
    <row r="21" spans="1:19" ht="12.75">
      <c r="A21" s="13">
        <v>41969</v>
      </c>
      <c r="B21" s="42">
        <v>720.2</v>
      </c>
      <c r="C21" s="80">
        <v>764.3</v>
      </c>
      <c r="D21" s="3">
        <v>-243.1</v>
      </c>
      <c r="E21" s="3">
        <v>1.1</v>
      </c>
      <c r="F21" s="3">
        <v>2.5</v>
      </c>
      <c r="G21" s="3">
        <v>0</v>
      </c>
      <c r="H21" s="3">
        <v>0</v>
      </c>
      <c r="I21" s="82">
        <f t="shared" si="0"/>
        <v>1.2999999999999488</v>
      </c>
      <c r="J21" s="42">
        <v>1246.3</v>
      </c>
      <c r="K21" s="42">
        <v>1400</v>
      </c>
      <c r="L21" s="4">
        <f t="shared" si="1"/>
        <v>0.8902142857142857</v>
      </c>
      <c r="M21" s="2">
        <v>2053.7</v>
      </c>
      <c r="N21" s="47">
        <v>6.8</v>
      </c>
      <c r="O21" s="53">
        <v>166.8</v>
      </c>
      <c r="P21" s="54">
        <v>31.3</v>
      </c>
      <c r="Q21" s="49">
        <v>0</v>
      </c>
      <c r="R21" s="46">
        <v>0.52</v>
      </c>
      <c r="S21" s="35">
        <f t="shared" si="2"/>
        <v>205.42000000000004</v>
      </c>
    </row>
    <row r="22" spans="1:19" ht="12.75">
      <c r="A22" s="13">
        <v>41970</v>
      </c>
      <c r="B22" s="42">
        <v>1923.4</v>
      </c>
      <c r="C22" s="81">
        <v>1609.6</v>
      </c>
      <c r="D22" s="7">
        <v>0.1</v>
      </c>
      <c r="E22" s="7">
        <v>0.8</v>
      </c>
      <c r="F22" s="7">
        <v>0</v>
      </c>
      <c r="G22" s="7">
        <v>0</v>
      </c>
      <c r="H22" s="7">
        <v>5.4</v>
      </c>
      <c r="I22" s="82">
        <f t="shared" si="0"/>
        <v>2.2999999999999092</v>
      </c>
      <c r="J22" s="42">
        <v>3541.6</v>
      </c>
      <c r="K22" s="42">
        <v>2550</v>
      </c>
      <c r="L22" s="4">
        <f t="shared" si="1"/>
        <v>1.388862745098039</v>
      </c>
      <c r="M22" s="2">
        <v>2053.7</v>
      </c>
      <c r="N22" s="47">
        <v>16.5</v>
      </c>
      <c r="O22" s="53">
        <v>0</v>
      </c>
      <c r="P22" s="54">
        <v>104.4</v>
      </c>
      <c r="Q22" s="49">
        <v>0</v>
      </c>
      <c r="R22" s="46">
        <v>0.41</v>
      </c>
      <c r="S22" s="35">
        <f t="shared" si="2"/>
        <v>121.31</v>
      </c>
    </row>
    <row r="23" spans="1:19" ht="12.75">
      <c r="A23" s="13">
        <v>41971</v>
      </c>
      <c r="B23" s="42">
        <v>4125.4</v>
      </c>
      <c r="C23" s="81">
        <v>1729.5</v>
      </c>
      <c r="D23" s="7">
        <v>22.5</v>
      </c>
      <c r="E23" s="7">
        <v>5</v>
      </c>
      <c r="F23" s="7">
        <v>5</v>
      </c>
      <c r="G23" s="7">
        <v>0</v>
      </c>
      <c r="H23" s="7">
        <v>6.5</v>
      </c>
      <c r="I23" s="82">
        <f t="shared" si="0"/>
        <v>5.200000000000728</v>
      </c>
      <c r="J23" s="42">
        <v>5899.1</v>
      </c>
      <c r="K23" s="42">
        <v>6515</v>
      </c>
      <c r="L23" s="4">
        <f t="shared" si="1"/>
        <v>0.905464313123561</v>
      </c>
      <c r="M23" s="2">
        <v>2053.7</v>
      </c>
      <c r="N23" s="47">
        <v>0</v>
      </c>
      <c r="O23" s="53">
        <v>0</v>
      </c>
      <c r="P23" s="54">
        <v>60.1</v>
      </c>
      <c r="Q23" s="49">
        <v>721.9</v>
      </c>
      <c r="R23" s="46">
        <v>0.3</v>
      </c>
      <c r="S23" s="35">
        <f t="shared" si="2"/>
        <v>782.3</v>
      </c>
    </row>
    <row r="24" spans="1:19" ht="13.5" thickBot="1">
      <c r="A24" s="39" t="s">
        <v>33</v>
      </c>
      <c r="B24" s="43">
        <f aca="true" t="shared" si="3" ref="B24:K24">SUM(B4:B23)</f>
        <v>33175.240000000005</v>
      </c>
      <c r="C24" s="43">
        <f t="shared" si="3"/>
        <v>6730.9</v>
      </c>
      <c r="D24" s="43">
        <f t="shared" si="3"/>
        <v>-471.69999999999993</v>
      </c>
      <c r="E24" s="14">
        <f t="shared" si="3"/>
        <v>110.29999999999998</v>
      </c>
      <c r="F24" s="14">
        <f t="shared" si="3"/>
        <v>493.2</v>
      </c>
      <c r="G24" s="14">
        <f t="shared" si="3"/>
        <v>636.8000000000001</v>
      </c>
      <c r="H24" s="14">
        <f t="shared" si="3"/>
        <v>271.8999999999999</v>
      </c>
      <c r="I24" s="43">
        <f t="shared" si="3"/>
        <v>126.8200000000002</v>
      </c>
      <c r="J24" s="43">
        <f t="shared" si="3"/>
        <v>41073.46</v>
      </c>
      <c r="K24" s="43">
        <f t="shared" si="3"/>
        <v>39145</v>
      </c>
      <c r="L24" s="15">
        <f t="shared" si="1"/>
        <v>1.0492645293140885</v>
      </c>
      <c r="M24" s="2"/>
      <c r="N24" s="107">
        <f aca="true" t="shared" si="4" ref="N24:S24">SUM(N4:N23)</f>
        <v>1066.8</v>
      </c>
      <c r="O24" s="107">
        <f t="shared" si="4"/>
        <v>166.8</v>
      </c>
      <c r="P24" s="107">
        <f t="shared" si="4"/>
        <v>11460.500000000002</v>
      </c>
      <c r="Q24" s="107">
        <f t="shared" si="4"/>
        <v>878.52</v>
      </c>
      <c r="R24" s="107">
        <f t="shared" si="4"/>
        <v>17.65</v>
      </c>
      <c r="S24" s="107">
        <f t="shared" si="4"/>
        <v>13590.269999999995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41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 t="s">
        <v>34</v>
      </c>
      <c r="O28" s="127"/>
      <c r="P28" s="127"/>
      <c r="Q28" s="12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>
        <v>41974</v>
      </c>
      <c r="O29" s="128">
        <f>'[1]листопад'!$D$143</f>
        <v>120388.97812999999</v>
      </c>
      <c r="P29" s="128"/>
      <c r="Q29" s="12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8"/>
      <c r="O30" s="128"/>
      <c r="P30" s="128"/>
      <c r="Q30" s="12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'[1]листопад'!$I$143</f>
        <v>111479.24591999999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56</v>
      </c>
      <c r="P32" s="120"/>
      <c r="Q32" s="61">
        <f>'[1]листопад'!$I$142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57</v>
      </c>
      <c r="P33" s="121"/>
      <c r="Q33" s="83">
        <f>'[1]листопад'!$I$140</f>
        <v>8909.73221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2" t="s">
        <v>60</v>
      </c>
      <c r="P34" s="123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35</v>
      </c>
      <c r="O37" s="125"/>
      <c r="P37" s="125"/>
      <c r="Q37" s="12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6" t="s">
        <v>36</v>
      </c>
      <c r="O38" s="126"/>
      <c r="P38" s="126"/>
      <c r="Q38" s="12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>
        <v>41974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8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tabSelected="1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4" sqref="Q34:Q37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117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119</v>
      </c>
      <c r="O1" s="133"/>
      <c r="P1" s="133"/>
      <c r="Q1" s="133"/>
      <c r="R1" s="133"/>
      <c r="S1" s="134"/>
    </row>
    <row r="2" spans="1:19" ht="16.5" thickBot="1">
      <c r="A2" s="135" t="s">
        <v>121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122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41974</v>
      </c>
      <c r="B4" s="42">
        <v>307.4</v>
      </c>
      <c r="C4" s="80">
        <v>75.8</v>
      </c>
      <c r="D4" s="3">
        <v>0</v>
      </c>
      <c r="E4" s="3">
        <v>1.9</v>
      </c>
      <c r="F4" s="3">
        <v>24.2</v>
      </c>
      <c r="G4" s="3">
        <v>0</v>
      </c>
      <c r="H4" s="3">
        <v>1.5</v>
      </c>
      <c r="I4" s="42">
        <f aca="true" t="shared" si="0" ref="I4:I26">J4-B4-C4-D4-E4-F4-G4-H4</f>
        <v>0.9000000000000163</v>
      </c>
      <c r="J4" s="42">
        <v>411.7</v>
      </c>
      <c r="K4" s="42">
        <v>400</v>
      </c>
      <c r="L4" s="4">
        <f aca="true" t="shared" si="1" ref="L4:L27">J4/K4</f>
        <v>1.02925</v>
      </c>
      <c r="M4" s="2">
        <f>AVERAGE(J4:J9)</f>
        <v>1940.4299999999996</v>
      </c>
      <c r="N4" s="108">
        <v>0</v>
      </c>
      <c r="O4" s="109">
        <v>0</v>
      </c>
      <c r="P4" s="110">
        <v>218.2</v>
      </c>
      <c r="Q4" s="110">
        <v>0</v>
      </c>
      <c r="R4" s="110">
        <v>0.047</v>
      </c>
      <c r="S4" s="111">
        <f>N4+O4+Q4+P4+R4</f>
        <v>218.24699999999999</v>
      </c>
    </row>
    <row r="5" spans="1:19" ht="12.75">
      <c r="A5" s="13">
        <v>41975</v>
      </c>
      <c r="B5" s="42">
        <v>380.1</v>
      </c>
      <c r="C5" s="80">
        <v>65.3</v>
      </c>
      <c r="D5" s="3">
        <v>11.2</v>
      </c>
      <c r="E5" s="3">
        <v>4.8</v>
      </c>
      <c r="F5" s="3">
        <v>16.2</v>
      </c>
      <c r="G5" s="3">
        <v>0</v>
      </c>
      <c r="H5" s="3">
        <v>0.5</v>
      </c>
      <c r="I5" s="42">
        <f t="shared" si="0"/>
        <v>2.0999999999999694</v>
      </c>
      <c r="J5" s="42">
        <v>480.2</v>
      </c>
      <c r="K5" s="42">
        <v>450</v>
      </c>
      <c r="L5" s="4">
        <f t="shared" si="1"/>
        <v>1.0671111111111111</v>
      </c>
      <c r="M5" s="2">
        <v>1940.4</v>
      </c>
      <c r="N5" s="47">
        <v>0</v>
      </c>
      <c r="O5" s="48">
        <v>0</v>
      </c>
      <c r="P5" s="49">
        <v>61.8</v>
      </c>
      <c r="Q5" s="49">
        <v>0</v>
      </c>
      <c r="R5" s="46">
        <v>0.4</v>
      </c>
      <c r="S5" s="35">
        <f aca="true" t="shared" si="2" ref="S5:S26">N5+O5+Q5+P5+R5</f>
        <v>62.199999999999996</v>
      </c>
    </row>
    <row r="6" spans="1:19" ht="12.75">
      <c r="A6" s="13">
        <v>41976</v>
      </c>
      <c r="B6" s="42">
        <v>743.7</v>
      </c>
      <c r="C6" s="80">
        <v>30.2</v>
      </c>
      <c r="D6" s="3">
        <v>0</v>
      </c>
      <c r="E6" s="3">
        <v>2.5</v>
      </c>
      <c r="F6" s="3">
        <v>10.7</v>
      </c>
      <c r="G6" s="3">
        <v>0</v>
      </c>
      <c r="H6" s="3">
        <v>17.4</v>
      </c>
      <c r="I6" s="42">
        <f t="shared" si="0"/>
        <v>2.1999999999999993</v>
      </c>
      <c r="J6" s="42">
        <v>806.7</v>
      </c>
      <c r="K6" s="42">
        <v>1100</v>
      </c>
      <c r="L6" s="4">
        <f t="shared" si="1"/>
        <v>0.7333636363636364</v>
      </c>
      <c r="M6" s="2">
        <v>1940.4</v>
      </c>
      <c r="N6" s="50">
        <v>0</v>
      </c>
      <c r="O6" s="51">
        <v>0</v>
      </c>
      <c r="P6" s="52">
        <v>64.7</v>
      </c>
      <c r="Q6" s="52">
        <v>0</v>
      </c>
      <c r="R6" s="86">
        <v>0.6</v>
      </c>
      <c r="S6" s="35">
        <f t="shared" si="2"/>
        <v>65.3</v>
      </c>
    </row>
    <row r="7" spans="1:19" ht="12.75">
      <c r="A7" s="13">
        <v>41977</v>
      </c>
      <c r="B7" s="42">
        <v>1734</v>
      </c>
      <c r="C7" s="80">
        <v>160.6</v>
      </c>
      <c r="D7" s="3">
        <v>0</v>
      </c>
      <c r="E7" s="3">
        <v>5.4</v>
      </c>
      <c r="F7" s="3">
        <v>33.6</v>
      </c>
      <c r="G7" s="3">
        <v>577.2</v>
      </c>
      <c r="H7" s="3">
        <v>37.7</v>
      </c>
      <c r="I7" s="42">
        <f t="shared" si="0"/>
        <v>2.699999999999747</v>
      </c>
      <c r="J7" s="42">
        <v>2551.2</v>
      </c>
      <c r="K7" s="42">
        <v>2400</v>
      </c>
      <c r="L7" s="4">
        <f t="shared" si="1"/>
        <v>1.063</v>
      </c>
      <c r="M7" s="2">
        <v>1940.4</v>
      </c>
      <c r="N7" s="47">
        <v>0</v>
      </c>
      <c r="O7" s="48">
        <v>0</v>
      </c>
      <c r="P7" s="49">
        <v>247.4</v>
      </c>
      <c r="Q7" s="49">
        <v>0</v>
      </c>
      <c r="R7" s="46">
        <v>0.3</v>
      </c>
      <c r="S7" s="35">
        <f t="shared" si="2"/>
        <v>247.70000000000002</v>
      </c>
    </row>
    <row r="8" spans="1:19" ht="12.75">
      <c r="A8" s="13">
        <v>41978</v>
      </c>
      <c r="B8" s="42">
        <v>6315.5</v>
      </c>
      <c r="C8" s="80">
        <v>186.2</v>
      </c>
      <c r="D8" s="3">
        <v>0</v>
      </c>
      <c r="E8" s="3">
        <v>2.2</v>
      </c>
      <c r="F8" s="3">
        <v>24.7</v>
      </c>
      <c r="G8" s="3">
        <v>0</v>
      </c>
      <c r="H8" s="3">
        <v>24.2</v>
      </c>
      <c r="I8" s="42">
        <f t="shared" si="0"/>
        <v>26.840000000000334</v>
      </c>
      <c r="J8" s="42">
        <v>6579.64</v>
      </c>
      <c r="K8" s="42">
        <v>5479.4</v>
      </c>
      <c r="L8" s="4">
        <f t="shared" si="1"/>
        <v>1.200795707559222</v>
      </c>
      <c r="M8" s="2">
        <v>1940.4</v>
      </c>
      <c r="N8" s="47">
        <v>0</v>
      </c>
      <c r="O8" s="48">
        <v>0</v>
      </c>
      <c r="P8" s="49">
        <v>182.3</v>
      </c>
      <c r="Q8" s="49">
        <v>0</v>
      </c>
      <c r="R8" s="46">
        <v>0.2</v>
      </c>
      <c r="S8" s="35">
        <f t="shared" si="2"/>
        <v>182.5</v>
      </c>
    </row>
    <row r="9" spans="1:19" ht="12.75">
      <c r="A9" s="13">
        <v>41981</v>
      </c>
      <c r="B9" s="42">
        <v>690.3</v>
      </c>
      <c r="C9" s="80">
        <v>53.2</v>
      </c>
      <c r="D9" s="3">
        <v>0</v>
      </c>
      <c r="E9" s="3">
        <v>1.6</v>
      </c>
      <c r="F9" s="3">
        <v>48.3</v>
      </c>
      <c r="G9" s="3">
        <v>0</v>
      </c>
      <c r="H9" s="3">
        <v>12.4</v>
      </c>
      <c r="I9" s="42">
        <f t="shared" si="0"/>
        <v>7.340000000000037</v>
      </c>
      <c r="J9" s="42">
        <v>813.14</v>
      </c>
      <c r="K9" s="42">
        <v>1300</v>
      </c>
      <c r="L9" s="4">
        <f t="shared" si="1"/>
        <v>0.6254923076923077</v>
      </c>
      <c r="M9" s="2">
        <v>1940.4</v>
      </c>
      <c r="N9" s="47">
        <v>0</v>
      </c>
      <c r="O9" s="48">
        <v>0</v>
      </c>
      <c r="P9" s="49">
        <v>214.5</v>
      </c>
      <c r="Q9" s="49">
        <v>0</v>
      </c>
      <c r="R9" s="49">
        <v>0.3</v>
      </c>
      <c r="S9" s="35">
        <f t="shared" si="2"/>
        <v>214.8</v>
      </c>
    </row>
    <row r="10" spans="1:19" ht="12.75">
      <c r="A10" s="13">
        <v>41982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1150</v>
      </c>
      <c r="L10" s="4">
        <f t="shared" si="1"/>
        <v>0</v>
      </c>
      <c r="M10" s="2">
        <v>1940.4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41983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1100</v>
      </c>
      <c r="L11" s="4">
        <f t="shared" si="1"/>
        <v>0</v>
      </c>
      <c r="M11" s="2">
        <v>1940.4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41984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1100</v>
      </c>
      <c r="L12" s="4">
        <f t="shared" si="1"/>
        <v>0</v>
      </c>
      <c r="M12" s="2">
        <v>1940.4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41985</v>
      </c>
      <c r="B13" s="80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1300</v>
      </c>
      <c r="L13" s="4">
        <f t="shared" si="1"/>
        <v>0</v>
      </c>
      <c r="M13" s="2">
        <v>1940.4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41988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2200</v>
      </c>
      <c r="L14" s="4">
        <f t="shared" si="1"/>
        <v>0</v>
      </c>
      <c r="M14" s="2">
        <v>1940.4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41989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1500</v>
      </c>
      <c r="L15" s="4">
        <f t="shared" si="1"/>
        <v>0</v>
      </c>
      <c r="M15" s="2">
        <v>1940.4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41990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1800</v>
      </c>
      <c r="L16" s="4">
        <f>J15/K16</f>
        <v>0</v>
      </c>
      <c r="M16" s="2">
        <v>1940.4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41991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1500</v>
      </c>
      <c r="L17" s="4">
        <f t="shared" si="1"/>
        <v>0</v>
      </c>
      <c r="M17" s="2">
        <v>1940.4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41992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3500</v>
      </c>
      <c r="L18" s="4">
        <f t="shared" si="1"/>
        <v>0</v>
      </c>
      <c r="M18" s="2">
        <v>1940.4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41995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3000</v>
      </c>
      <c r="L19" s="4">
        <f t="shared" si="1"/>
        <v>0</v>
      </c>
      <c r="M19" s="2">
        <v>1940.4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41996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1220</v>
      </c>
      <c r="L20" s="4">
        <f t="shared" si="1"/>
        <v>0</v>
      </c>
      <c r="M20" s="2">
        <v>1940.4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41997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2500</v>
      </c>
      <c r="L21" s="4">
        <f t="shared" si="1"/>
        <v>0</v>
      </c>
      <c r="M21" s="2">
        <v>1940.4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41998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3300</v>
      </c>
      <c r="L22" s="4">
        <f t="shared" si="1"/>
        <v>0</v>
      </c>
      <c r="M22" s="2">
        <v>1940.4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41999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1600</v>
      </c>
      <c r="L23" s="4">
        <f t="shared" si="1"/>
        <v>0</v>
      </c>
      <c r="M23" s="2">
        <v>1940.4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42002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4500</v>
      </c>
      <c r="L24" s="4">
        <f t="shared" si="1"/>
        <v>0</v>
      </c>
      <c r="M24" s="2">
        <v>1940.4</v>
      </c>
      <c r="N24" s="47"/>
      <c r="O24" s="53"/>
      <c r="P24" s="54"/>
      <c r="Q24" s="49"/>
      <c r="R24" s="46"/>
      <c r="S24" s="35">
        <f t="shared" si="2"/>
        <v>0</v>
      </c>
    </row>
    <row r="25" spans="1:19" ht="12.75">
      <c r="A25" s="13">
        <v>42003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2500</v>
      </c>
      <c r="L25" s="4">
        <f t="shared" si="1"/>
        <v>0</v>
      </c>
      <c r="M25" s="2">
        <v>1940.4</v>
      </c>
      <c r="N25" s="47"/>
      <c r="O25" s="53"/>
      <c r="P25" s="54"/>
      <c r="Q25" s="49"/>
      <c r="R25" s="46"/>
      <c r="S25" s="35">
        <f t="shared" si="2"/>
        <v>0</v>
      </c>
    </row>
    <row r="26" spans="1:19" ht="12.75">
      <c r="A26" s="13">
        <v>42004</v>
      </c>
      <c r="B26" s="42"/>
      <c r="C26" s="81"/>
      <c r="D26" s="7"/>
      <c r="E26" s="7"/>
      <c r="F26" s="7"/>
      <c r="G26" s="7"/>
      <c r="H26" s="7"/>
      <c r="I26" s="82">
        <f t="shared" si="0"/>
        <v>0</v>
      </c>
      <c r="J26" s="42"/>
      <c r="K26" s="42">
        <v>142.6</v>
      </c>
      <c r="L26" s="4">
        <f t="shared" si="1"/>
        <v>0</v>
      </c>
      <c r="M26" s="2">
        <v>1940.4</v>
      </c>
      <c r="N26" s="47"/>
      <c r="O26" s="53"/>
      <c r="P26" s="54"/>
      <c r="Q26" s="49"/>
      <c r="R26" s="46"/>
      <c r="S26" s="35">
        <f t="shared" si="2"/>
        <v>0</v>
      </c>
    </row>
    <row r="27" spans="1:19" ht="13.5" thickBot="1">
      <c r="A27" s="39" t="s">
        <v>33</v>
      </c>
      <c r="B27" s="43">
        <f aca="true" t="shared" si="3" ref="B27:K27">SUM(B4:B26)</f>
        <v>10171</v>
      </c>
      <c r="C27" s="43">
        <f t="shared" si="3"/>
        <v>571.3</v>
      </c>
      <c r="D27" s="43">
        <f t="shared" si="3"/>
        <v>11.2</v>
      </c>
      <c r="E27" s="14">
        <f t="shared" si="3"/>
        <v>18.400000000000002</v>
      </c>
      <c r="F27" s="14">
        <f t="shared" si="3"/>
        <v>157.7</v>
      </c>
      <c r="G27" s="14">
        <f t="shared" si="3"/>
        <v>577.2</v>
      </c>
      <c r="H27" s="14">
        <f t="shared" si="3"/>
        <v>93.7</v>
      </c>
      <c r="I27" s="43">
        <f t="shared" si="3"/>
        <v>42.080000000000105</v>
      </c>
      <c r="J27" s="43">
        <f t="shared" si="3"/>
        <v>11642.579999999998</v>
      </c>
      <c r="K27" s="43">
        <f t="shared" si="3"/>
        <v>45042</v>
      </c>
      <c r="L27" s="15">
        <f t="shared" si="1"/>
        <v>0.2584827494338617</v>
      </c>
      <c r="M27" s="2"/>
      <c r="N27" s="107">
        <f aca="true" t="shared" si="4" ref="N27:S27">SUM(N4:N26)</f>
        <v>0</v>
      </c>
      <c r="O27" s="107">
        <f t="shared" si="4"/>
        <v>0</v>
      </c>
      <c r="P27" s="107">
        <f t="shared" si="4"/>
        <v>988.9000000000001</v>
      </c>
      <c r="Q27" s="107">
        <f t="shared" si="4"/>
        <v>0</v>
      </c>
      <c r="R27" s="107">
        <f t="shared" si="4"/>
        <v>1.847</v>
      </c>
      <c r="S27" s="107">
        <f t="shared" si="4"/>
        <v>990.7470000000001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5" t="s">
        <v>41</v>
      </c>
      <c r="O30" s="125"/>
      <c r="P30" s="125"/>
      <c r="Q30" s="12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7" t="s">
        <v>34</v>
      </c>
      <c r="O31" s="127"/>
      <c r="P31" s="127"/>
      <c r="Q31" s="12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7">
        <v>41982</v>
      </c>
      <c r="O32" s="128">
        <v>118831.92245999999</v>
      </c>
      <c r="P32" s="128"/>
      <c r="Q32" s="12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8"/>
      <c r="O33" s="128"/>
      <c r="P33" s="128"/>
      <c r="Q33" s="12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109922.19025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9" t="s">
        <v>56</v>
      </c>
      <c r="P35" s="120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1" t="s">
        <v>57</v>
      </c>
      <c r="P36" s="121"/>
      <c r="Q36" s="83">
        <v>8909.73221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2" t="s">
        <v>60</v>
      </c>
      <c r="P37" s="12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5" t="s">
        <v>35</v>
      </c>
      <c r="O40" s="125"/>
      <c r="P40" s="125"/>
      <c r="Q40" s="12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6" t="s">
        <v>36</v>
      </c>
      <c r="O41" s="126"/>
      <c r="P41" s="126"/>
      <c r="Q41" s="12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7">
        <v>41982</v>
      </c>
      <c r="O42" s="124">
        <v>0</v>
      </c>
      <c r="P42" s="124"/>
      <c r="Q42" s="12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8"/>
      <c r="O43" s="124"/>
      <c r="P43" s="124"/>
      <c r="Q43" s="12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41" t="s">
        <v>123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2"/>
      <c r="M27" s="142"/>
      <c r="N27" s="142"/>
    </row>
    <row r="28" spans="1:16" ht="78.75" customHeight="1">
      <c r="A28" s="157" t="s">
        <v>40</v>
      </c>
      <c r="B28" s="143" t="s">
        <v>51</v>
      </c>
      <c r="C28" s="144"/>
      <c r="D28" s="154" t="s">
        <v>28</v>
      </c>
      <c r="E28" s="154"/>
      <c r="F28" s="148" t="s">
        <v>29</v>
      </c>
      <c r="G28" s="159"/>
      <c r="H28" s="155" t="s">
        <v>39</v>
      </c>
      <c r="I28" s="148"/>
      <c r="J28" s="155" t="s">
        <v>50</v>
      </c>
      <c r="K28" s="147"/>
      <c r="L28" s="151" t="s">
        <v>45</v>
      </c>
      <c r="M28" s="152"/>
      <c r="N28" s="153"/>
      <c r="O28" s="145" t="s">
        <v>124</v>
      </c>
      <c r="P28" s="146"/>
    </row>
    <row r="29" spans="1:16" ht="22.5">
      <c r="A29" s="158"/>
      <c r="B29" s="72" t="s">
        <v>120</v>
      </c>
      <c r="C29" s="28" t="s">
        <v>26</v>
      </c>
      <c r="D29" s="72" t="str">
        <f>B29</f>
        <v>план на   2014р.</v>
      </c>
      <c r="E29" s="28" t="str">
        <f>C29</f>
        <v>факт</v>
      </c>
      <c r="F29" s="71" t="str">
        <f>B29</f>
        <v>план на   2014р.</v>
      </c>
      <c r="G29" s="95" t="str">
        <f>C29</f>
        <v>факт</v>
      </c>
      <c r="H29" s="72" t="str">
        <f>B29</f>
        <v>план на   2014р.</v>
      </c>
      <c r="I29" s="28" t="str">
        <f>C29</f>
        <v>факт</v>
      </c>
      <c r="J29" s="71" t="str">
        <f>B29</f>
        <v>план на   2014р.</v>
      </c>
      <c r="K29" s="95" t="str">
        <f>C29</f>
        <v>факт</v>
      </c>
      <c r="L29" s="67" t="str">
        <f>D29</f>
        <v>план на   2014р.</v>
      </c>
      <c r="M29" s="28" t="s">
        <v>26</v>
      </c>
      <c r="N29" s="68" t="s">
        <v>27</v>
      </c>
      <c r="O29" s="147"/>
      <c r="P29" s="148"/>
    </row>
    <row r="30" spans="1:16" ht="23.25" customHeight="1" thickBot="1">
      <c r="A30" s="66">
        <f>жовтень!O38</f>
        <v>0</v>
      </c>
      <c r="B30" s="73">
        <v>267.2</v>
      </c>
      <c r="C30" s="73">
        <v>456.52</v>
      </c>
      <c r="D30" s="74">
        <v>23077.13</v>
      </c>
      <c r="E30" s="74">
        <v>3828.89</v>
      </c>
      <c r="F30" s="75">
        <v>4750</v>
      </c>
      <c r="G30" s="76">
        <v>1921.63</v>
      </c>
      <c r="H30" s="76">
        <v>71975.99</v>
      </c>
      <c r="I30" s="76">
        <v>80306.66</v>
      </c>
      <c r="J30" s="76">
        <v>2000</v>
      </c>
      <c r="K30" s="96">
        <v>2012.55</v>
      </c>
      <c r="L30" s="97">
        <v>102070.32</v>
      </c>
      <c r="M30" s="77">
        <v>88526.25</v>
      </c>
      <c r="N30" s="78">
        <v>-13544.07</v>
      </c>
      <c r="O30" s="149">
        <v>118831.92245999999</v>
      </c>
      <c r="P30" s="150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54" t="s">
        <v>47</v>
      </c>
      <c r="P31" s="154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109922.19025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8909.73221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387013.2</v>
      </c>
      <c r="C47" s="40">
        <v>359368.33</v>
      </c>
      <c r="F47" s="1" t="s">
        <v>25</v>
      </c>
      <c r="G47" s="8"/>
      <c r="H47" s="15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93566</v>
      </c>
      <c r="C48" s="18">
        <v>75569.12</v>
      </c>
      <c r="G48" s="8"/>
      <c r="H48" s="15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1000</v>
      </c>
      <c r="C49" s="17">
        <v>-1341.39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1200</v>
      </c>
      <c r="C50" s="6">
        <v>993.87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6860</v>
      </c>
      <c r="C51" s="17">
        <v>5996.86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7000</v>
      </c>
      <c r="C52" s="17">
        <v>7151.14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3000</v>
      </c>
      <c r="C53" s="17">
        <v>2815.4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7240.399999999965</v>
      </c>
      <c r="C54" s="17">
        <v>1732.9400000000064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506879.6</v>
      </c>
      <c r="C55" s="12">
        <v>452286.27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115" t="s">
        <v>12</v>
      </c>
      <c r="M5" s="116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102">
        <v>43824</v>
      </c>
      <c r="L6" s="102">
        <v>45612.2</v>
      </c>
      <c r="M6" s="98">
        <v>68565.6</v>
      </c>
      <c r="N6" s="57">
        <f>SUM(B6:M6)</f>
        <v>537039.9</v>
      </c>
    </row>
    <row r="7" spans="1:14" ht="25.5">
      <c r="A7" s="19" t="s">
        <v>125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103">
        <f t="shared" si="0"/>
        <v>-2659.7000000000003</v>
      </c>
      <c r="L7" s="103">
        <f t="shared" si="0"/>
        <v>-3774.3100000000004</v>
      </c>
      <c r="M7" s="99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4">
        <v>83.7</v>
      </c>
      <c r="L8" s="104">
        <v>92.99</v>
      </c>
      <c r="M8" s="100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4">
        <v>-2743.4</v>
      </c>
      <c r="L9" s="104">
        <v>-3867.3</v>
      </c>
      <c r="M9" s="100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4"/>
      <c r="L10" s="104"/>
      <c r="M10" s="100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4"/>
      <c r="L11" s="104"/>
      <c r="M11" s="100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4"/>
      <c r="L12" s="104"/>
      <c r="M12" s="100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4"/>
      <c r="L13" s="104"/>
      <c r="M13" s="100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4"/>
      <c r="L14" s="104"/>
      <c r="M14" s="100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5">
        <f t="shared" si="2"/>
        <v>41164.3</v>
      </c>
      <c r="L15" s="105">
        <f t="shared" si="2"/>
        <v>41837.89</v>
      </c>
      <c r="M15" s="101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65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67</v>
      </c>
      <c r="O1" s="133"/>
      <c r="P1" s="133"/>
      <c r="Q1" s="133"/>
      <c r="R1" s="133"/>
      <c r="S1" s="134"/>
    </row>
    <row r="2" spans="1:19" ht="16.5" thickBot="1">
      <c r="A2" s="135" t="s">
        <v>70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71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41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 t="s">
        <v>34</v>
      </c>
      <c r="O28" s="127"/>
      <c r="P28" s="127"/>
      <c r="Q28" s="12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>
        <v>41699</v>
      </c>
      <c r="O29" s="128">
        <f>'[1]лютий'!$D$142</f>
        <v>121970.53</v>
      </c>
      <c r="P29" s="128"/>
      <c r="Q29" s="12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8"/>
      <c r="O30" s="128"/>
      <c r="P30" s="128"/>
      <c r="Q30" s="12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56</v>
      </c>
      <c r="P32" s="120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57</v>
      </c>
      <c r="P33" s="121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2" t="s">
        <v>60</v>
      </c>
      <c r="P34" s="123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35</v>
      </c>
      <c r="O37" s="125"/>
      <c r="P37" s="125"/>
      <c r="Q37" s="12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6" t="s">
        <v>36</v>
      </c>
      <c r="O38" s="126"/>
      <c r="P38" s="126"/>
      <c r="Q38" s="12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>
        <v>41699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8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72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74</v>
      </c>
      <c r="O1" s="133"/>
      <c r="P1" s="133"/>
      <c r="Q1" s="133"/>
      <c r="R1" s="133"/>
      <c r="S1" s="134"/>
    </row>
    <row r="2" spans="1:19" ht="16.5" thickBot="1">
      <c r="A2" s="135" t="s">
        <v>75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76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41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 t="s">
        <v>34</v>
      </c>
      <c r="O28" s="127"/>
      <c r="P28" s="127"/>
      <c r="Q28" s="12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>
        <v>41730</v>
      </c>
      <c r="O29" s="128">
        <f>'[1]березень'!$D$142</f>
        <v>114985.02570999999</v>
      </c>
      <c r="P29" s="128"/>
      <c r="Q29" s="12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8"/>
      <c r="O30" s="128"/>
      <c r="P30" s="128"/>
      <c r="Q30" s="12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56</v>
      </c>
      <c r="P32" s="120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57</v>
      </c>
      <c r="P33" s="121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2" t="s">
        <v>60</v>
      </c>
      <c r="P34" s="123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35</v>
      </c>
      <c r="O37" s="125"/>
      <c r="P37" s="125"/>
      <c r="Q37" s="12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6" t="s">
        <v>36</v>
      </c>
      <c r="O38" s="126"/>
      <c r="P38" s="126"/>
      <c r="Q38" s="12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>
        <v>41730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8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77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79</v>
      </c>
      <c r="O1" s="133"/>
      <c r="P1" s="133"/>
      <c r="Q1" s="133"/>
      <c r="R1" s="133"/>
      <c r="S1" s="134"/>
    </row>
    <row r="2" spans="1:19" ht="16.5" thickBot="1">
      <c r="A2" s="135" t="s">
        <v>80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81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5" t="s">
        <v>41</v>
      </c>
      <c r="O28" s="125"/>
      <c r="P28" s="125"/>
      <c r="Q28" s="12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7" t="s">
        <v>34</v>
      </c>
      <c r="O29" s="127"/>
      <c r="P29" s="127"/>
      <c r="Q29" s="127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>
        <v>41760</v>
      </c>
      <c r="O30" s="128">
        <f>'[1]квітень'!$D$142</f>
        <v>123251.48</v>
      </c>
      <c r="P30" s="128"/>
      <c r="Q30" s="128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8"/>
      <c r="O31" s="128"/>
      <c r="P31" s="128"/>
      <c r="Q31" s="128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56</v>
      </c>
      <c r="P33" s="120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57</v>
      </c>
      <c r="P34" s="121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2" t="s">
        <v>60</v>
      </c>
      <c r="P35" s="123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35</v>
      </c>
      <c r="O38" s="125"/>
      <c r="P38" s="125"/>
      <c r="Q38" s="125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6" t="s">
        <v>36</v>
      </c>
      <c r="O39" s="126"/>
      <c r="P39" s="126"/>
      <c r="Q39" s="126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>
        <v>41760</v>
      </c>
      <c r="O40" s="124">
        <v>0</v>
      </c>
      <c r="P40" s="124"/>
      <c r="Q40" s="124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8"/>
      <c r="O41" s="124"/>
      <c r="P41" s="124"/>
      <c r="Q41" s="124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82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84</v>
      </c>
      <c r="O1" s="133"/>
      <c r="P1" s="133"/>
      <c r="Q1" s="133"/>
      <c r="R1" s="133"/>
      <c r="S1" s="134"/>
    </row>
    <row r="2" spans="1:19" ht="16.5" thickBot="1">
      <c r="A2" s="135" t="s">
        <v>85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86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5" t="s">
        <v>41</v>
      </c>
      <c r="O26" s="125"/>
      <c r="P26" s="125"/>
      <c r="Q26" s="12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7" t="s">
        <v>34</v>
      </c>
      <c r="O27" s="127"/>
      <c r="P27" s="127"/>
      <c r="Q27" s="12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>
        <v>41791</v>
      </c>
      <c r="O28" s="128">
        <f>'[1]травень'!$D$142</f>
        <v>118982.48</v>
      </c>
      <c r="P28" s="128"/>
      <c r="Q28" s="12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8"/>
      <c r="O29" s="128"/>
      <c r="P29" s="128"/>
      <c r="Q29" s="12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9" t="s">
        <v>56</v>
      </c>
      <c r="P31" s="120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1" t="s">
        <v>57</v>
      </c>
      <c r="P32" s="121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2" t="s">
        <v>60</v>
      </c>
      <c r="P33" s="12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5" t="s">
        <v>35</v>
      </c>
      <c r="O36" s="125"/>
      <c r="P36" s="125"/>
      <c r="Q36" s="12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6" t="s">
        <v>36</v>
      </c>
      <c r="O37" s="126"/>
      <c r="P37" s="126"/>
      <c r="Q37" s="12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7">
        <v>41791</v>
      </c>
      <c r="O38" s="124">
        <v>0</v>
      </c>
      <c r="P38" s="124"/>
      <c r="Q38" s="12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8"/>
      <c r="O39" s="124"/>
      <c r="P39" s="124"/>
      <c r="Q39" s="12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87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89</v>
      </c>
      <c r="O1" s="133"/>
      <c r="P1" s="133"/>
      <c r="Q1" s="133"/>
      <c r="R1" s="133"/>
      <c r="S1" s="134"/>
    </row>
    <row r="2" spans="1:19" ht="16.5" thickBot="1">
      <c r="A2" s="135" t="s">
        <v>90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91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5" t="s">
        <v>41</v>
      </c>
      <c r="O26" s="125"/>
      <c r="P26" s="125"/>
      <c r="Q26" s="12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7" t="s">
        <v>34</v>
      </c>
      <c r="O27" s="127"/>
      <c r="P27" s="127"/>
      <c r="Q27" s="12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>
        <v>41821</v>
      </c>
      <c r="O28" s="128">
        <f>'[1]червень'!$D$143</f>
        <v>117976.29</v>
      </c>
      <c r="P28" s="128"/>
      <c r="Q28" s="12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8"/>
      <c r="O29" s="128"/>
      <c r="P29" s="128"/>
      <c r="Q29" s="12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9" t="s">
        <v>56</v>
      </c>
      <c r="P31" s="120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1" t="s">
        <v>57</v>
      </c>
      <c r="P32" s="121"/>
      <c r="Q32" s="83">
        <f>'[1]червень'!$I$140</f>
        <v>8909.73221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2" t="s">
        <v>60</v>
      </c>
      <c r="P33" s="12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5" t="s">
        <v>35</v>
      </c>
      <c r="O36" s="125"/>
      <c r="P36" s="125"/>
      <c r="Q36" s="12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6" t="s">
        <v>36</v>
      </c>
      <c r="O37" s="126"/>
      <c r="P37" s="126"/>
      <c r="Q37" s="12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7">
        <v>41821</v>
      </c>
      <c r="O38" s="124">
        <v>0</v>
      </c>
      <c r="P38" s="124"/>
      <c r="Q38" s="12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8"/>
      <c r="O39" s="124"/>
      <c r="P39" s="124"/>
      <c r="Q39" s="12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92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94</v>
      </c>
      <c r="O1" s="133"/>
      <c r="P1" s="133"/>
      <c r="Q1" s="133"/>
      <c r="R1" s="133"/>
      <c r="S1" s="134"/>
    </row>
    <row r="2" spans="1:19" ht="16.5" thickBot="1">
      <c r="A2" s="135" t="s">
        <v>95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96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5" t="s">
        <v>41</v>
      </c>
      <c r="O30" s="125"/>
      <c r="P30" s="125"/>
      <c r="Q30" s="12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7" t="s">
        <v>34</v>
      </c>
      <c r="O31" s="127"/>
      <c r="P31" s="127"/>
      <c r="Q31" s="12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7">
        <v>41852</v>
      </c>
      <c r="O32" s="128">
        <f>'[1]липень'!$D$143</f>
        <v>120856.76109</v>
      </c>
      <c r="P32" s="128"/>
      <c r="Q32" s="12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8"/>
      <c r="O33" s="128"/>
      <c r="P33" s="128"/>
      <c r="Q33" s="12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9" t="s">
        <v>56</v>
      </c>
      <c r="P35" s="120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1" t="s">
        <v>57</v>
      </c>
      <c r="P36" s="121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2" t="s">
        <v>60</v>
      </c>
      <c r="P37" s="12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5" t="s">
        <v>35</v>
      </c>
      <c r="O40" s="125"/>
      <c r="P40" s="125"/>
      <c r="Q40" s="12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6" t="s">
        <v>36</v>
      </c>
      <c r="O41" s="126"/>
      <c r="P41" s="126"/>
      <c r="Q41" s="12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7">
        <v>41852</v>
      </c>
      <c r="O42" s="124">
        <v>0</v>
      </c>
      <c r="P42" s="124"/>
      <c r="Q42" s="12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8"/>
      <c r="O43" s="124"/>
      <c r="P43" s="124"/>
      <c r="Q43" s="12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97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99</v>
      </c>
      <c r="O1" s="133"/>
      <c r="P1" s="133"/>
      <c r="Q1" s="133"/>
      <c r="R1" s="133"/>
      <c r="S1" s="134"/>
    </row>
    <row r="2" spans="1:19" ht="16.5" thickBot="1">
      <c r="A2" s="135" t="s">
        <v>100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101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41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 t="s">
        <v>34</v>
      </c>
      <c r="O28" s="127"/>
      <c r="P28" s="127"/>
      <c r="Q28" s="12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>
        <v>41883</v>
      </c>
      <c r="O29" s="128">
        <f>'[1]серпень'!$D$143</f>
        <v>127799.14</v>
      </c>
      <c r="P29" s="128"/>
      <c r="Q29" s="12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8"/>
      <c r="O30" s="128"/>
      <c r="P30" s="128"/>
      <c r="Q30" s="12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56</v>
      </c>
      <c r="P32" s="120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57</v>
      </c>
      <c r="P33" s="121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2" t="s">
        <v>60</v>
      </c>
      <c r="P34" s="123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35</v>
      </c>
      <c r="O37" s="125"/>
      <c r="P37" s="125"/>
      <c r="Q37" s="12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6" t="s">
        <v>36</v>
      </c>
      <c r="O38" s="126"/>
      <c r="P38" s="126"/>
      <c r="Q38" s="12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>
        <v>41883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8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103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104</v>
      </c>
      <c r="O1" s="133"/>
      <c r="P1" s="133"/>
      <c r="Q1" s="133"/>
      <c r="R1" s="133"/>
      <c r="S1" s="134"/>
    </row>
    <row r="2" spans="1:19" ht="16.5" thickBot="1">
      <c r="A2" s="135" t="s">
        <v>105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106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f>3.2-1.2</f>
        <v>2</v>
      </c>
      <c r="I18" s="82">
        <f t="shared" si="0"/>
        <v>1.8000000000000362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253.80000000000007</v>
      </c>
      <c r="I26" s="43">
        <f t="shared" si="3"/>
        <v>172.55999999999887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5" t="s">
        <v>41</v>
      </c>
      <c r="O29" s="125"/>
      <c r="P29" s="125"/>
      <c r="Q29" s="12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7" t="s">
        <v>34</v>
      </c>
      <c r="O30" s="127"/>
      <c r="P30" s="127"/>
      <c r="Q30" s="127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>
        <v>41913</v>
      </c>
      <c r="O31" s="128">
        <f>'[1]вересень'!$D$143</f>
        <v>121201.10921</v>
      </c>
      <c r="P31" s="128"/>
      <c r="Q31" s="128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8"/>
      <c r="O32" s="128"/>
      <c r="P32" s="128"/>
      <c r="Q32" s="128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9" t="s">
        <v>56</v>
      </c>
      <c r="P34" s="120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1" t="s">
        <v>57</v>
      </c>
      <c r="P35" s="121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2" t="s">
        <v>60</v>
      </c>
      <c r="P36" s="123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5" t="s">
        <v>35</v>
      </c>
      <c r="O39" s="125"/>
      <c r="P39" s="125"/>
      <c r="Q39" s="125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6" t="s">
        <v>36</v>
      </c>
      <c r="O40" s="126"/>
      <c r="P40" s="126"/>
      <c r="Q40" s="126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7">
        <v>41913</v>
      </c>
      <c r="O41" s="124">
        <v>0</v>
      </c>
      <c r="P41" s="124"/>
      <c r="Q41" s="124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8"/>
      <c r="O42" s="124"/>
      <c r="P42" s="124"/>
      <c r="Q42" s="124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N40:Q40"/>
    <mergeCell ref="N41:N42"/>
    <mergeCell ref="O41:Q42"/>
    <mergeCell ref="O34:P34"/>
    <mergeCell ref="O35:P35"/>
    <mergeCell ref="O36:P36"/>
    <mergeCell ref="N39:Q39"/>
    <mergeCell ref="N29:Q29"/>
    <mergeCell ref="N30:Q30"/>
    <mergeCell ref="N31:N32"/>
    <mergeCell ref="O31:Q32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2014-12-09T12:19:45Z</dcterms:modified>
  <cp:category/>
  <cp:version/>
  <cp:contentType/>
  <cp:contentStatus/>
</cp:coreProperties>
</file>